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5E2A4988-72D1-46CA-8E98-407460BA32C8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3" l="1"/>
  <c r="D20" i="1" l="1"/>
  <c r="E20" i="1"/>
  <c r="F20" i="1"/>
  <c r="G20" i="1"/>
  <c r="G9" i="3" l="1"/>
  <c r="F9" i="3"/>
  <c r="E9" i="3"/>
  <c r="D9" i="3"/>
  <c r="G19" i="4"/>
  <c r="F19" i="4"/>
  <c r="E19" i="4"/>
  <c r="D19" i="4"/>
  <c r="E20" i="4" l="1"/>
  <c r="F20" i="4"/>
  <c r="F10" i="3"/>
  <c r="E10" i="3"/>
  <c r="G27" i="8"/>
  <c r="F27" i="8"/>
  <c r="E27" i="8"/>
  <c r="D27" i="8"/>
  <c r="F8" i="9" l="1"/>
  <c r="E8" i="9"/>
  <c r="D8" i="9"/>
  <c r="G8" i="10"/>
  <c r="F8" i="10"/>
  <c r="E8" i="10"/>
  <c r="D8" i="10"/>
  <c r="G20" i="9"/>
  <c r="G27" i="9"/>
  <c r="F27" i="9"/>
  <c r="E27" i="9"/>
  <c r="D27" i="9"/>
  <c r="G7" i="4"/>
  <c r="F7" i="4"/>
  <c r="E7" i="4"/>
  <c r="D7" i="4"/>
  <c r="D8" i="6" l="1"/>
  <c r="E8" i="6"/>
  <c r="F8" i="6"/>
  <c r="G8" i="6"/>
  <c r="G8" i="9" l="1"/>
  <c r="D7" i="7" l="1"/>
  <c r="E7" i="7"/>
  <c r="F7" i="7"/>
  <c r="G7" i="7"/>
  <c r="D8" i="5"/>
  <c r="E8" i="5"/>
  <c r="F8" i="5"/>
  <c r="G8" i="5"/>
  <c r="D8" i="1"/>
  <c r="E8" i="1"/>
  <c r="F8" i="1"/>
  <c r="G8" i="1"/>
  <c r="F27" i="3"/>
  <c r="E27" i="3"/>
  <c r="D27" i="3"/>
  <c r="D19" i="2"/>
  <c r="E19" i="2"/>
  <c r="F19" i="2"/>
  <c r="G19" i="2"/>
  <c r="D27" i="7"/>
  <c r="E27" i="7"/>
  <c r="F27" i="7"/>
  <c r="G27" i="7"/>
  <c r="E9" i="1" l="1"/>
  <c r="G19" i="6"/>
  <c r="F19" i="6"/>
  <c r="E19" i="6"/>
  <c r="D19" i="6"/>
  <c r="G27" i="3"/>
  <c r="D27" i="6" l="1"/>
  <c r="D31" i="6"/>
  <c r="E20" i="6"/>
  <c r="E27" i="6" s="1"/>
  <c r="E31" i="6" s="1"/>
  <c r="E42" i="6" s="1"/>
  <c r="D20" i="10"/>
  <c r="E20" i="10"/>
  <c r="F20" i="10"/>
  <c r="G20" i="10"/>
  <c r="D27" i="10"/>
  <c r="E27" i="10"/>
  <c r="F27" i="10"/>
  <c r="G27" i="10"/>
  <c r="F19" i="16"/>
  <c r="F21" i="16" s="1"/>
  <c r="E19" i="16"/>
  <c r="E21" i="16" s="1"/>
  <c r="D19" i="16"/>
  <c r="D21" i="16" s="1"/>
  <c r="G19" i="15"/>
  <c r="G21" i="15" s="1"/>
  <c r="F19" i="15"/>
  <c r="F32" i="15" s="1"/>
  <c r="E19" i="15"/>
  <c r="E32" i="15" s="1"/>
  <c r="D19" i="15"/>
  <c r="D21" i="15" s="1"/>
  <c r="G44" i="14"/>
  <c r="F44" i="14"/>
  <c r="E44" i="14"/>
  <c r="D44" i="14"/>
  <c r="G29" i="14"/>
  <c r="F29" i="14"/>
  <c r="E29" i="14"/>
  <c r="D29" i="14"/>
  <c r="G14" i="14"/>
  <c r="F14" i="14"/>
  <c r="E14" i="14"/>
  <c r="D14" i="14"/>
  <c r="G44" i="13"/>
  <c r="F44" i="13"/>
  <c r="E44" i="13"/>
  <c r="D44" i="13"/>
  <c r="E45" i="13" s="1"/>
  <c r="G29" i="13"/>
  <c r="F29" i="13"/>
  <c r="E29" i="13"/>
  <c r="D29" i="13"/>
  <c r="E30" i="13" s="1"/>
  <c r="G14" i="13"/>
  <c r="F14" i="13"/>
  <c r="F48" i="13" s="1"/>
  <c r="F61" i="13" s="1"/>
  <c r="E14" i="13"/>
  <c r="D14" i="13"/>
  <c r="G44" i="12"/>
  <c r="F44" i="12"/>
  <c r="E44" i="12"/>
  <c r="D44" i="12"/>
  <c r="E45" i="12" s="1"/>
  <c r="G29" i="12"/>
  <c r="F29" i="12"/>
  <c r="E29" i="12"/>
  <c r="D29" i="12"/>
  <c r="E30" i="12" s="1"/>
  <c r="G14" i="12"/>
  <c r="G48" i="12" s="1"/>
  <c r="F14" i="12"/>
  <c r="E14" i="12"/>
  <c r="E48" i="12" s="1"/>
  <c r="E61" i="12" s="1"/>
  <c r="D14" i="12"/>
  <c r="G44" i="11"/>
  <c r="F44" i="11"/>
  <c r="E44" i="11"/>
  <c r="D44" i="11"/>
  <c r="E45" i="11" s="1"/>
  <c r="G29" i="11"/>
  <c r="F29" i="11"/>
  <c r="E29" i="11"/>
  <c r="D29" i="11"/>
  <c r="E30" i="11" s="1"/>
  <c r="G14" i="11"/>
  <c r="F14" i="11"/>
  <c r="F48" i="11" s="1"/>
  <c r="F61" i="11" s="1"/>
  <c r="E14" i="11"/>
  <c r="D14" i="11"/>
  <c r="F20" i="9"/>
  <c r="E20" i="9"/>
  <c r="D20" i="9"/>
  <c r="G19" i="8"/>
  <c r="F19" i="8"/>
  <c r="E19" i="8"/>
  <c r="D19" i="8"/>
  <c r="G7" i="8"/>
  <c r="F7" i="8"/>
  <c r="E7" i="8"/>
  <c r="D7" i="8"/>
  <c r="G19" i="7"/>
  <c r="F19" i="7"/>
  <c r="E19" i="7"/>
  <c r="D19" i="7"/>
  <c r="G28" i="5"/>
  <c r="F28" i="5"/>
  <c r="E28" i="5"/>
  <c r="D28" i="5"/>
  <c r="G20" i="5"/>
  <c r="F20" i="5"/>
  <c r="E20" i="5"/>
  <c r="D20" i="5"/>
  <c r="G27" i="4"/>
  <c r="G31" i="4" s="1"/>
  <c r="F27" i="4"/>
  <c r="F31" i="4" s="1"/>
  <c r="E27" i="4"/>
  <c r="E31" i="4" s="1"/>
  <c r="D27" i="4"/>
  <c r="D31" i="4" s="1"/>
  <c r="G27" i="2"/>
  <c r="F27" i="2"/>
  <c r="E27" i="2"/>
  <c r="D27" i="2"/>
  <c r="G7" i="2"/>
  <c r="F7" i="2"/>
  <c r="E7" i="2"/>
  <c r="D7" i="2"/>
  <c r="E48" i="11" l="1"/>
  <c r="E61" i="11" s="1"/>
  <c r="E48" i="13"/>
  <c r="E61" i="13" s="1"/>
  <c r="D31" i="8"/>
  <c r="G22" i="4"/>
  <c r="G21" i="4"/>
  <c r="D48" i="11"/>
  <c r="D61" i="11" s="1"/>
  <c r="D63" i="11" s="1"/>
  <c r="D65" i="11" s="1"/>
  <c r="D48" i="13"/>
  <c r="D61" i="13" s="1"/>
  <c r="D31" i="10"/>
  <c r="F28" i="10"/>
  <c r="G48" i="11"/>
  <c r="G52" i="11" s="1"/>
  <c r="G48" i="13"/>
  <c r="D48" i="14"/>
  <c r="D61" i="14" s="1"/>
  <c r="D48" i="12"/>
  <c r="D61" i="12" s="1"/>
  <c r="F48" i="12"/>
  <c r="F61" i="12" s="1"/>
  <c r="D63" i="12" s="1"/>
  <c r="D65" i="12" s="1"/>
  <c r="F48" i="14"/>
  <c r="F61" i="14" s="1"/>
  <c r="F30" i="14"/>
  <c r="F45" i="14"/>
  <c r="F45" i="11"/>
  <c r="F30" i="12"/>
  <c r="F45" i="12"/>
  <c r="F30" i="13"/>
  <c r="F45" i="13"/>
  <c r="E15" i="14"/>
  <c r="F15" i="14"/>
  <c r="E30" i="14"/>
  <c r="E45" i="14"/>
  <c r="F21" i="10"/>
  <c r="F30" i="11"/>
  <c r="D31" i="2"/>
  <c r="D44" i="2" s="1"/>
  <c r="E31" i="8"/>
  <c r="E41" i="8" s="1"/>
  <c r="G31" i="8"/>
  <c r="E21" i="10"/>
  <c r="F31" i="8"/>
  <c r="F41" i="8" s="1"/>
  <c r="E28" i="8"/>
  <c r="D41" i="8"/>
  <c r="E20" i="8"/>
  <c r="D31" i="7"/>
  <c r="D41" i="7" s="1"/>
  <c r="E28" i="6"/>
  <c r="E32" i="5"/>
  <c r="E43" i="5" s="1"/>
  <c r="D32" i="5"/>
  <c r="D43" i="5" s="1"/>
  <c r="F32" i="5"/>
  <c r="F43" i="5" s="1"/>
  <c r="E40" i="4"/>
  <c r="E28" i="4"/>
  <c r="F40" i="4"/>
  <c r="E28" i="10"/>
  <c r="F31" i="2"/>
  <c r="F44" i="2" s="1"/>
  <c r="F20" i="2"/>
  <c r="E21" i="15"/>
  <c r="E26" i="15" s="1"/>
  <c r="F21" i="15"/>
  <c r="F26" i="15" s="1"/>
  <c r="D32" i="15"/>
  <c r="D34" i="15" s="1"/>
  <c r="E36" i="15" s="1"/>
  <c r="E21" i="9"/>
  <c r="E28" i="9" s="1"/>
  <c r="F21" i="9"/>
  <c r="F28" i="9" s="1"/>
  <c r="F28" i="8"/>
  <c r="F20" i="8"/>
  <c r="E28" i="7"/>
  <c r="G31" i="7"/>
  <c r="E31" i="7"/>
  <c r="E41" i="7" s="1"/>
  <c r="E20" i="7"/>
  <c r="F20" i="7"/>
  <c r="D42" i="6"/>
  <c r="F20" i="6"/>
  <c r="F27" i="6" s="1"/>
  <c r="F31" i="6" s="1"/>
  <c r="F42" i="6" s="1"/>
  <c r="E29" i="5"/>
  <c r="F29" i="5"/>
  <c r="G32" i="5"/>
  <c r="E21" i="5"/>
  <c r="F21" i="5"/>
  <c r="F28" i="4"/>
  <c r="D40" i="4"/>
  <c r="E28" i="3"/>
  <c r="F28" i="3"/>
  <c r="E28" i="2"/>
  <c r="F28" i="2"/>
  <c r="E20" i="2"/>
  <c r="F8" i="2"/>
  <c r="E8" i="2"/>
  <c r="D63" i="13"/>
  <c r="D65" i="13" s="1"/>
  <c r="E48" i="14"/>
  <c r="G48" i="14"/>
  <c r="G46" i="14" s="1"/>
  <c r="G52" i="13"/>
  <c r="G46" i="13"/>
  <c r="G31" i="13"/>
  <c r="G16" i="13"/>
  <c r="G54" i="13"/>
  <c r="F50" i="13"/>
  <c r="E50" i="13"/>
  <c r="G32" i="13"/>
  <c r="G47" i="13"/>
  <c r="F15" i="13"/>
  <c r="G17" i="13"/>
  <c r="E15" i="13"/>
  <c r="G52" i="12"/>
  <c r="G46" i="12"/>
  <c r="G31" i="12"/>
  <c r="G16" i="12"/>
  <c r="G54" i="12"/>
  <c r="E50" i="12"/>
  <c r="G32" i="12"/>
  <c r="G47" i="12"/>
  <c r="F15" i="12"/>
  <c r="G17" i="12"/>
  <c r="E15" i="12"/>
  <c r="G46" i="11"/>
  <c r="G31" i="11"/>
  <c r="G32" i="11"/>
  <c r="F15" i="11"/>
  <c r="G17" i="11"/>
  <c r="E15" i="11"/>
  <c r="E8" i="8"/>
  <c r="F8" i="8"/>
  <c r="E8" i="7"/>
  <c r="F8" i="7"/>
  <c r="E9" i="6"/>
  <c r="F9" i="6"/>
  <c r="E9" i="5"/>
  <c r="F9" i="5"/>
  <c r="E8" i="4"/>
  <c r="F8" i="4"/>
  <c r="E31" i="2"/>
  <c r="G31" i="2"/>
  <c r="G28" i="1"/>
  <c r="F28" i="1"/>
  <c r="E28" i="1"/>
  <c r="D28" i="1"/>
  <c r="F9" i="1"/>
  <c r="E50" i="11" l="1"/>
  <c r="F50" i="11"/>
  <c r="F50" i="12"/>
  <c r="G54" i="11"/>
  <c r="F50" i="14"/>
  <c r="G16" i="11"/>
  <c r="G47" i="11"/>
  <c r="E50" i="14"/>
  <c r="E61" i="14"/>
  <c r="D63" i="14" s="1"/>
  <c r="D65" i="14" s="1"/>
  <c r="G32" i="14"/>
  <c r="G36" i="5"/>
  <c r="G11" i="5"/>
  <c r="G10" i="5"/>
  <c r="G30" i="7"/>
  <c r="G29" i="7"/>
  <c r="G10" i="7"/>
  <c r="G9" i="7"/>
  <c r="G10" i="4"/>
  <c r="G9" i="4"/>
  <c r="G35" i="8"/>
  <c r="G30" i="8"/>
  <c r="G29" i="8"/>
  <c r="G21" i="8"/>
  <c r="G22" i="8"/>
  <c r="G9" i="8"/>
  <c r="G10" i="8"/>
  <c r="G21" i="7"/>
  <c r="G22" i="7"/>
  <c r="G30" i="5"/>
  <c r="G31" i="5"/>
  <c r="G22" i="5"/>
  <c r="G23" i="5"/>
  <c r="G29" i="4"/>
  <c r="G30" i="4"/>
  <c r="G29" i="2"/>
  <c r="G30" i="2"/>
  <c r="G10" i="2"/>
  <c r="G9" i="2"/>
  <c r="G22" i="2"/>
  <c r="G21" i="2"/>
  <c r="G35" i="7"/>
  <c r="G34" i="4"/>
  <c r="D42" i="8"/>
  <c r="D43" i="8" s="1"/>
  <c r="F33" i="2"/>
  <c r="D44" i="5"/>
  <c r="D45" i="5" s="1"/>
  <c r="E33" i="8"/>
  <c r="F33" i="8"/>
  <c r="F34" i="5"/>
  <c r="G36" i="4"/>
  <c r="G37" i="8"/>
  <c r="G37" i="7"/>
  <c r="F28" i="6"/>
  <c r="D43" i="6"/>
  <c r="D44" i="6" s="1"/>
  <c r="E34" i="5"/>
  <c r="G38" i="5"/>
  <c r="D41" i="4"/>
  <c r="D42" i="4" s="1"/>
  <c r="E33" i="6"/>
  <c r="F33" i="4"/>
  <c r="F36" i="15"/>
  <c r="D36" i="15"/>
  <c r="E21" i="1"/>
  <c r="E33" i="7"/>
  <c r="F33" i="6"/>
  <c r="E33" i="4"/>
  <c r="E33" i="2"/>
  <c r="E44" i="2"/>
  <c r="F21" i="1"/>
  <c r="G32" i="1"/>
  <c r="E32" i="1"/>
  <c r="E42" i="1" s="1"/>
  <c r="D32" i="1"/>
  <c r="D42" i="1" s="1"/>
  <c r="F65" i="13"/>
  <c r="E65" i="13"/>
  <c r="F65" i="12"/>
  <c r="E65" i="12"/>
  <c r="F65" i="11"/>
  <c r="E65" i="11"/>
  <c r="G52" i="14"/>
  <c r="G54" i="14"/>
  <c r="G47" i="14"/>
  <c r="G17" i="14"/>
  <c r="G31" i="14"/>
  <c r="G16" i="14"/>
  <c r="G35" i="2"/>
  <c r="G37" i="2"/>
  <c r="F29" i="1"/>
  <c r="F32" i="1"/>
  <c r="E29" i="1"/>
  <c r="E65" i="14" l="1"/>
  <c r="F65" i="14"/>
  <c r="G31" i="1"/>
  <c r="G11" i="1"/>
  <c r="G30" i="1"/>
  <c r="G10" i="1"/>
  <c r="G22" i="1"/>
  <c r="G23" i="1"/>
  <c r="E43" i="8"/>
  <c r="F43" i="8"/>
  <c r="E45" i="5"/>
  <c r="F45" i="5"/>
  <c r="E42" i="4"/>
  <c r="F42" i="4"/>
  <c r="F44" i="6"/>
  <c r="E44" i="6"/>
  <c r="D46" i="2"/>
  <c r="E34" i="1"/>
  <c r="G37" i="1"/>
  <c r="G35" i="1"/>
  <c r="F34" i="1"/>
  <c r="F42" i="1"/>
  <c r="D43" i="1" s="1"/>
  <c r="D44" i="1" s="1"/>
  <c r="D48" i="2" l="1"/>
  <c r="F48" i="2"/>
  <c r="E48" i="2"/>
  <c r="F44" i="1"/>
  <c r="E44" i="1"/>
  <c r="G27" i="6"/>
  <c r="G31" i="6" l="1"/>
  <c r="G11" i="6" l="1"/>
  <c r="G10" i="6"/>
  <c r="G22" i="6"/>
  <c r="G21" i="6"/>
  <c r="G29" i="6"/>
  <c r="G30" i="6"/>
  <c r="G37" i="6"/>
  <c r="G35" i="6"/>
  <c r="F28" i="7"/>
  <c r="F31" i="7"/>
  <c r="F41" i="7" s="1"/>
  <c r="D42" i="7" l="1"/>
  <c r="F43" i="7" s="1"/>
  <c r="F33" i="7"/>
  <c r="E43" i="7" l="1"/>
  <c r="D43" i="7"/>
  <c r="G31" i="9" l="1"/>
  <c r="G30" i="9" l="1"/>
  <c r="G29" i="9"/>
  <c r="G23" i="9"/>
  <c r="G22" i="9"/>
  <c r="G10" i="9"/>
  <c r="G11" i="9"/>
  <c r="G37" i="9"/>
  <c r="G35" i="9"/>
  <c r="G31" i="10"/>
  <c r="G11" i="10" l="1"/>
  <c r="G10" i="10"/>
  <c r="G30" i="10"/>
  <c r="G29" i="10"/>
  <c r="G23" i="10"/>
  <c r="G22" i="10"/>
  <c r="G36" i="10"/>
  <c r="G34" i="10"/>
  <c r="D40" i="10"/>
  <c r="E9" i="10"/>
  <c r="E31" i="10"/>
  <c r="E40" i="10" s="1"/>
  <c r="F9" i="10"/>
  <c r="F31" i="10"/>
  <c r="F33" i="10" l="1"/>
  <c r="E33" i="10"/>
  <c r="F40" i="10"/>
  <c r="D41" i="10" s="1"/>
  <c r="D42" i="10" s="1"/>
  <c r="E42" i="10" l="1"/>
  <c r="F42" i="10"/>
  <c r="D31" i="9"/>
  <c r="D41" i="9" s="1"/>
  <c r="E9" i="9"/>
  <c r="E31" i="9"/>
  <c r="F9" i="9"/>
  <c r="F31" i="9"/>
  <c r="F41" i="9" s="1"/>
  <c r="E33" i="9" l="1"/>
  <c r="E41" i="9"/>
  <c r="D42" i="9" s="1"/>
  <c r="F43" i="9" s="1"/>
  <c r="F33" i="9"/>
  <c r="E43" i="9" l="1"/>
  <c r="D43" i="9"/>
  <c r="G31" i="3"/>
  <c r="D19" i="3"/>
  <c r="E19" i="3"/>
  <c r="E31" i="3" s="1"/>
  <c r="F19" i="3"/>
  <c r="F31" i="3" s="1"/>
  <c r="D31" i="3" l="1"/>
  <c r="D42" i="3" s="1"/>
  <c r="G12" i="3"/>
  <c r="G11" i="3"/>
  <c r="E42" i="3"/>
  <c r="F42" i="3"/>
  <c r="F20" i="3"/>
  <c r="E20" i="3"/>
  <c r="F33" i="3" l="1"/>
  <c r="E33" i="3"/>
  <c r="D43" i="3"/>
  <c r="D44" i="3" s="1"/>
  <c r="G29" i="3"/>
  <c r="G35" i="3"/>
  <c r="G30" i="3"/>
  <c r="G37" i="3"/>
  <c r="G22" i="3"/>
  <c r="G21" i="3"/>
  <c r="E44" i="3" l="1"/>
  <c r="F44" i="3"/>
</calcChain>
</file>

<file path=xl/sharedStrings.xml><?xml version="1.0" encoding="utf-8"?>
<sst xmlns="http://schemas.openxmlformats.org/spreadsheetml/2006/main" count="720" uniqueCount="157">
  <si>
    <t>рацион</t>
  </si>
  <si>
    <t>выход блюд</t>
  </si>
  <si>
    <t>белки</t>
  </si>
  <si>
    <t>жиры</t>
  </si>
  <si>
    <t>углеводы</t>
  </si>
  <si>
    <t>энергетическая ценность</t>
  </si>
  <si>
    <t>примечание</t>
  </si>
  <si>
    <t>№ п/п</t>
  </si>
  <si>
    <t xml:space="preserve">1-й день </t>
  </si>
  <si>
    <t xml:space="preserve">завтрак </t>
  </si>
  <si>
    <t>ИТОГО</t>
  </si>
  <si>
    <t>БЖУ</t>
  </si>
  <si>
    <t>обед</t>
  </si>
  <si>
    <t>полдник (ужин)</t>
  </si>
  <si>
    <t>Всего за рацион</t>
  </si>
  <si>
    <t xml:space="preserve">% энергетической ценности рациона от максимальной калорийности суточного рациона </t>
  </si>
  <si>
    <t>% энергетической ценности рациона от минимальной калорийности суточного рациона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</si>
  <si>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</si>
  <si>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</si>
  <si>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</si>
  <si>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</si>
  <si>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</si>
  <si>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</si>
  <si>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</si>
  <si>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</si>
  <si>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</si>
  <si>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</si>
  <si>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</si>
  <si>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</si>
  <si>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</si>
  <si>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СРЕДНЕСТАТИСТИЧЕСКИЕ ДАННЫЕ </t>
  </si>
  <si>
    <t xml:space="preserve">1-Й ДЕНЬ 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</si>
  <si>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</si>
  <si>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</si>
  <si>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</si>
  <si>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</si>
  <si>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</si>
  <si>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</si>
  <si>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</si>
  <si>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</si>
  <si>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</si>
  <si>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</si>
  <si>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</si>
  <si>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</si>
  <si>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</si>
  <si>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среднее значение за 1 день </t>
  </si>
  <si>
    <t>СРЕДНЕСТАТИСТИЧЕСКИЕ ДАННЫЕ  энергетической ценности рационов (в %)</t>
  </si>
  <si>
    <t>завтрак</t>
  </si>
  <si>
    <r>
      <t>и</t>
    </r>
    <r>
      <rPr>
        <b/>
        <sz val="11"/>
        <color theme="1"/>
        <rFont val="Calibri"/>
        <family val="2"/>
        <charset val="204"/>
        <scheme val="minor"/>
      </rPr>
      <t>того  сумма</t>
    </r>
  </si>
  <si>
    <t>% энергетической ценности при 60 %</t>
  </si>
  <si>
    <t>% энергетической ценности при 70 %</t>
  </si>
  <si>
    <t>Рассчет перевода БЖУ в калории и % соотношение от суточного рациона</t>
  </si>
  <si>
    <t>Коэфф. пересчета в калории</t>
  </si>
  <si>
    <t>Количество калорий</t>
  </si>
  <si>
    <t>Сумма калорий Б+Ж+У</t>
  </si>
  <si>
    <t>Рассчет структуры суточного рациона</t>
  </si>
  <si>
    <t>Нормируемое значение структуры (соответствие ТНПА)</t>
  </si>
  <si>
    <t>10-15 %</t>
  </si>
  <si>
    <t>30-32 %</t>
  </si>
  <si>
    <t>55-60 %</t>
  </si>
  <si>
    <t>Количество дней</t>
  </si>
  <si>
    <t>100/15</t>
  </si>
  <si>
    <t>50/120</t>
  </si>
  <si>
    <t>Хлеб ржаной</t>
  </si>
  <si>
    <t>% энергетической ценности при 65 %</t>
  </si>
  <si>
    <t>% энергетической ценности при 75 %</t>
  </si>
  <si>
    <t>% энергетической ценности при 65%</t>
  </si>
  <si>
    <t>Пюре картофельное</t>
  </si>
  <si>
    <t>% энергетической ценности при 75%</t>
  </si>
  <si>
    <t>Макаронные изделия отварные</t>
  </si>
  <si>
    <t>Хлеб пшеничный</t>
  </si>
  <si>
    <t>Печенье</t>
  </si>
  <si>
    <t>Кофейный напиток с молоком</t>
  </si>
  <si>
    <t>Бутерброд с сыром</t>
  </si>
  <si>
    <t>Каша вязкая рисовая</t>
  </si>
  <si>
    <t>Кефир</t>
  </si>
  <si>
    <t>Какао с молоком</t>
  </si>
  <si>
    <t>Каша вязкая гречневая</t>
  </si>
  <si>
    <t>Омлет натуральный</t>
  </si>
  <si>
    <t>Бутерброд "Купалле"</t>
  </si>
  <si>
    <t>105/5</t>
  </si>
  <si>
    <t>Шарлотка с яблоками "Цудоуная"</t>
  </si>
  <si>
    <t>150/20</t>
  </si>
  <si>
    <t>Йогурт</t>
  </si>
  <si>
    <t>Инженер-технолог</t>
  </si>
  <si>
    <t>Е.А.Бохан</t>
  </si>
  <si>
    <t>Компот из свежих плодов</t>
  </si>
  <si>
    <t>Каша жидкая молочная манная</t>
  </si>
  <si>
    <t>Напиток "Фантастик"</t>
  </si>
  <si>
    <t>Сосиски отварные</t>
  </si>
  <si>
    <t>Плов "Домашний" (в-т 2)</t>
  </si>
  <si>
    <t>Запеканка из творога новая с повидлом</t>
  </si>
  <si>
    <t>Чай "Школьный" с апельсином</t>
  </si>
  <si>
    <t>Блинчики "Улыбка"</t>
  </si>
  <si>
    <t>Биточек "Воздушный"</t>
  </si>
  <si>
    <t xml:space="preserve">Каша расыпчатая рисовая </t>
  </si>
  <si>
    <t>Блины "Банановый рай"</t>
  </si>
  <si>
    <t>70/20</t>
  </si>
  <si>
    <t>Чай "Школьный" с лимоном</t>
  </si>
  <si>
    <t>Блины "Шоколадный вулкан"</t>
  </si>
  <si>
    <t>75/50</t>
  </si>
  <si>
    <t>Блинчики фаршированные с колбасой и сыром</t>
  </si>
  <si>
    <t>135/5</t>
  </si>
  <si>
    <t>Творожно-фруктовая запеканка</t>
  </si>
  <si>
    <t>Гренки "Лакомка"</t>
  </si>
  <si>
    <t>Котлета "Нясвиж"</t>
  </si>
  <si>
    <t>Сырники из творога с вареньем</t>
  </si>
  <si>
    <t>Мясные шарики</t>
  </si>
  <si>
    <t>Манник "Полосатик" с вареньем</t>
  </si>
  <si>
    <t>Драчена</t>
  </si>
  <si>
    <t>Напиток "Родничок" (в-т 2)</t>
  </si>
  <si>
    <t>Коврижка по-домашнему (В-1)</t>
  </si>
  <si>
    <t>Бутерброд с колбасой запеченный</t>
  </si>
  <si>
    <t>Пирог</t>
  </si>
  <si>
    <t>Компот из сухофруктов "Школьный" (курага)</t>
  </si>
  <si>
    <t>Напиток лимонный (апельсиновый) новый</t>
  </si>
  <si>
    <t>Чай "Школьный"с сахаром</t>
  </si>
  <si>
    <t>Пицца "Школьная с сыром"</t>
  </si>
  <si>
    <t>Чай "Школьный" с сахаром</t>
  </si>
  <si>
    <t>Мармелад</t>
  </si>
  <si>
    <t>Вафли</t>
  </si>
  <si>
    <t>Яблоки</t>
  </si>
  <si>
    <t>Бананы</t>
  </si>
  <si>
    <t>Гематоген</t>
  </si>
  <si>
    <t>Зефир</t>
  </si>
  <si>
    <t>Напиток лимонный</t>
  </si>
  <si>
    <t>Рыба в сыре жареная</t>
  </si>
  <si>
    <t>Каша вязкая пшенная</t>
  </si>
  <si>
    <t>Сок в ассортименте</t>
  </si>
  <si>
    <t>Овощи консервированные (порциями) огурцы</t>
  </si>
  <si>
    <t>Салат из белокочаной капусты с зеленым горошком</t>
  </si>
  <si>
    <t>Салат "Минутка"</t>
  </si>
  <si>
    <t>Салат "Парус"</t>
  </si>
  <si>
    <t>Винегрет с зеленым горошком</t>
  </si>
  <si>
    <t>Котлета "Дуэт"</t>
  </si>
  <si>
    <t>Мясо тушеное "Вкусное"</t>
  </si>
  <si>
    <t>50/25</t>
  </si>
  <si>
    <t>Фрукты свежие (Яблоки)</t>
  </si>
  <si>
    <t>Фрукты свежие (апельсины)</t>
  </si>
  <si>
    <t>Фрукты свежие (Апельсины)</t>
  </si>
  <si>
    <t>Каша вязкая молочная "Геркулес"</t>
  </si>
  <si>
    <t>Фрукты свежие (Бананы)</t>
  </si>
  <si>
    <t>Кондитерские изделия (Халва)</t>
  </si>
  <si>
    <t>Кондитерские изделия (Вафли)</t>
  </si>
  <si>
    <t>Булочка/Пирог</t>
  </si>
  <si>
    <t>Бифштекс "Смачны"</t>
  </si>
  <si>
    <t xml:space="preserve">Плов </t>
  </si>
  <si>
    <t>Гуляш детский</t>
  </si>
  <si>
    <t>50/15</t>
  </si>
  <si>
    <t>Биточки "Золотая рыбка"</t>
  </si>
  <si>
    <t>Биточки куриные "Наслаждение"</t>
  </si>
  <si>
    <t>Салат "Заря"</t>
  </si>
  <si>
    <t>Капуста, тушенная по-домашнему со сметаной</t>
  </si>
  <si>
    <t>200/20</t>
  </si>
  <si>
    <t>Бутерброд с маслом</t>
  </si>
  <si>
    <t>Салат "Чайка"</t>
  </si>
  <si>
    <t>Салат "Горошек"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</si>
</sst>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5" fillId="0" borderId="0" xfId="0" applyFont="1"/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/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64" fontId="3" fillId="0" borderId="1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13" xfId="0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/>
    <xf numFmtId="0" fontId="1" fillId="0" borderId="21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2" fontId="0" fillId="0" borderId="2" xfId="0" applyNumberFormat="1" applyBorder="1"/>
    <xf numFmtId="0" fontId="7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Continuous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2" fontId="6" fillId="2" borderId="2" xfId="0" applyNumberFormat="1" applyFont="1" applyFill="1" applyBorder="1" applyAlignment="1">
      <alignment horizontal="left" vertical="center" wrapText="1"/>
    </xf>
    <xf numFmtId="2" fontId="6" fillId="2" borderId="2" xfId="0" applyNumberFormat="1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top" wrapText="1"/>
    </xf>
    <xf numFmtId="0" fontId="1" fillId="5" borderId="2" xfId="0" applyFont="1" applyFill="1" applyBorder="1"/>
    <xf numFmtId="0" fontId="0" fillId="5" borderId="2" xfId="0" applyFill="1" applyBorder="1"/>
    <xf numFmtId="0" fontId="1" fillId="0" borderId="2" xfId="0" applyFont="1" applyFill="1" applyBorder="1"/>
    <xf numFmtId="0" fontId="0" fillId="0" borderId="2" xfId="0" applyFill="1" applyBorder="1"/>
    <xf numFmtId="0" fontId="1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left" vertical="center" wrapText="1"/>
    </xf>
    <xf numFmtId="1" fontId="7" fillId="5" borderId="2" xfId="0" applyNumberFormat="1" applyFont="1" applyFill="1" applyBorder="1" applyAlignment="1">
      <alignment horizontal="center" vertical="center"/>
    </xf>
    <xf numFmtId="2" fontId="3" fillId="5" borderId="14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2" fontId="3" fillId="5" borderId="20" xfId="0" applyNumberFormat="1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Continuous" vertical="center"/>
    </xf>
    <xf numFmtId="164" fontId="3" fillId="5" borderId="16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 wrapText="1"/>
    </xf>
    <xf numFmtId="2" fontId="10" fillId="5" borderId="5" xfId="0" applyNumberFormat="1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top" wrapText="1"/>
    </xf>
    <xf numFmtId="0" fontId="6" fillId="6" borderId="1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/>
    </xf>
    <xf numFmtId="0" fontId="12" fillId="5" borderId="15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0" fillId="5" borderId="7" xfId="0" applyFill="1" applyBorder="1"/>
    <xf numFmtId="0" fontId="7" fillId="6" borderId="2" xfId="0" applyFont="1" applyFill="1" applyBorder="1" applyAlignment="1">
      <alignment horizontal="center" vertical="center" wrapText="1"/>
    </xf>
    <xf numFmtId="164" fontId="0" fillId="5" borderId="2" xfId="0" applyNumberFormat="1" applyFill="1" applyBorder="1"/>
    <xf numFmtId="0" fontId="6" fillId="5" borderId="1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2" fontId="10" fillId="5" borderId="1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workbookViewId="0">
      <selection activeCell="C13" sqref="C13:G13"/>
    </sheetView>
  </sheetViews>
  <sheetFormatPr defaultRowHeight="15" x14ac:dyDescent="0.25"/>
  <cols>
    <col min="1" max="1" width="3.5703125" customWidth="1"/>
    <col min="2" max="2" width="34" customWidth="1"/>
    <col min="3" max="3" width="10.140625" bestFit="1" customWidth="1"/>
    <col min="8" max="8" width="36.42578125" customWidth="1"/>
  </cols>
  <sheetData>
    <row r="1" spans="1:8" ht="52.5" customHeight="1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0" t="s">
        <v>8</v>
      </c>
      <c r="C2" s="141"/>
      <c r="D2" s="141"/>
      <c r="E2" s="141"/>
      <c r="F2" s="141"/>
      <c r="G2" s="141"/>
      <c r="H2" s="142"/>
    </row>
    <row r="3" spans="1:8" x14ac:dyDescent="0.25">
      <c r="A3" s="1"/>
      <c r="B3" s="140" t="s">
        <v>9</v>
      </c>
      <c r="C3" s="141"/>
      <c r="D3" s="141"/>
      <c r="E3" s="141"/>
      <c r="F3" s="141"/>
      <c r="G3" s="141"/>
      <c r="H3" s="142"/>
    </row>
    <row r="4" spans="1:8" ht="16.5" customHeight="1" thickBot="1" x14ac:dyDescent="0.3">
      <c r="A4" s="1"/>
      <c r="B4" s="68" t="s">
        <v>89</v>
      </c>
      <c r="C4" s="104">
        <v>50</v>
      </c>
      <c r="D4" s="110">
        <v>4.95</v>
      </c>
      <c r="E4" s="86">
        <v>8.9499999999999993</v>
      </c>
      <c r="F4" s="86">
        <v>0.8</v>
      </c>
      <c r="G4" s="86">
        <v>103.5</v>
      </c>
    </row>
    <row r="5" spans="1:8" ht="17.25" customHeight="1" thickBot="1" x14ac:dyDescent="0.3">
      <c r="A5" s="1"/>
      <c r="B5" s="69" t="s">
        <v>69</v>
      </c>
      <c r="C5" s="104">
        <v>150</v>
      </c>
      <c r="D5" s="86">
        <v>5.0999999999999996</v>
      </c>
      <c r="E5" s="86">
        <v>4.3499999999999996</v>
      </c>
      <c r="F5" s="86">
        <v>30.3</v>
      </c>
      <c r="G5" s="86">
        <v>180</v>
      </c>
    </row>
    <row r="6" spans="1:8" ht="16.5" customHeight="1" thickBot="1" x14ac:dyDescent="0.3">
      <c r="A6" s="1"/>
      <c r="B6" s="68" t="s">
        <v>72</v>
      </c>
      <c r="C6" s="82">
        <v>200</v>
      </c>
      <c r="D6" s="86">
        <v>1.4</v>
      </c>
      <c r="E6" s="86">
        <v>1</v>
      </c>
      <c r="F6" s="110">
        <v>15</v>
      </c>
      <c r="G6" s="110">
        <v>78</v>
      </c>
    </row>
    <row r="7" spans="1:8" ht="15.75" thickBot="1" x14ac:dyDescent="0.3">
      <c r="A7" s="1"/>
      <c r="B7" s="125" t="s">
        <v>79</v>
      </c>
      <c r="C7" s="86">
        <v>45</v>
      </c>
      <c r="D7" s="86">
        <v>5.8</v>
      </c>
      <c r="E7" s="86">
        <v>7.51</v>
      </c>
      <c r="F7" s="86">
        <v>7.2</v>
      </c>
      <c r="G7" s="86">
        <v>163.1</v>
      </c>
    </row>
    <row r="8" spans="1:8" x14ac:dyDescent="0.25">
      <c r="A8" s="1"/>
      <c r="B8" s="90" t="s">
        <v>10</v>
      </c>
      <c r="C8" s="91"/>
      <c r="D8" s="91">
        <f>SUM(D4:D7)</f>
        <v>17.25</v>
      </c>
      <c r="E8" s="91">
        <f>SUM(E4:E7)</f>
        <v>21.81</v>
      </c>
      <c r="F8" s="91">
        <f>SUM(F4:F7)</f>
        <v>53.300000000000004</v>
      </c>
      <c r="G8" s="91">
        <f>SUM(G4:G7)</f>
        <v>524.6</v>
      </c>
    </row>
    <row r="9" spans="1:8" x14ac:dyDescent="0.25">
      <c r="A9" s="1"/>
      <c r="B9" s="92" t="s">
        <v>11</v>
      </c>
      <c r="C9" s="93"/>
      <c r="D9" s="93">
        <v>1</v>
      </c>
      <c r="E9" s="93">
        <f>E8/D8</f>
        <v>1.2643478260869565</v>
      </c>
      <c r="F9" s="93">
        <f>F8/D8</f>
        <v>3.0898550724637683</v>
      </c>
      <c r="G9" s="93"/>
    </row>
    <row r="10" spans="1:8" x14ac:dyDescent="0.25">
      <c r="A10" s="1"/>
      <c r="B10" s="151" t="s">
        <v>64</v>
      </c>
      <c r="C10" s="152"/>
      <c r="D10" s="152"/>
      <c r="E10" s="152"/>
      <c r="F10" s="153"/>
      <c r="G10" s="93">
        <f>G8*65/G32</f>
        <v>21.013742527885622</v>
      </c>
    </row>
    <row r="11" spans="1:8" x14ac:dyDescent="0.25">
      <c r="A11" s="1"/>
      <c r="B11" s="151" t="s">
        <v>65</v>
      </c>
      <c r="C11" s="152"/>
      <c r="D11" s="152"/>
      <c r="E11" s="152"/>
      <c r="F11" s="153"/>
      <c r="G11" s="93">
        <f>G8*75/G32</f>
        <v>24.246625993714179</v>
      </c>
    </row>
    <row r="12" spans="1:8" ht="15.75" thickBot="1" x14ac:dyDescent="0.3">
      <c r="A12" s="1"/>
      <c r="B12" s="94" t="s">
        <v>12</v>
      </c>
      <c r="C12" s="95"/>
      <c r="D12" s="95"/>
      <c r="E12" s="95"/>
      <c r="F12" s="95"/>
      <c r="G12" s="95"/>
    </row>
    <row r="13" spans="1:8" ht="28.5" customHeight="1" thickBot="1" x14ac:dyDescent="0.3">
      <c r="A13" s="1"/>
      <c r="B13" s="65" t="s">
        <v>129</v>
      </c>
      <c r="C13" s="82">
        <v>30</v>
      </c>
      <c r="D13" s="83">
        <v>1.68</v>
      </c>
      <c r="E13" s="83">
        <v>0</v>
      </c>
      <c r="F13" s="83">
        <v>0.78</v>
      </c>
      <c r="G13" s="83">
        <v>9.6</v>
      </c>
    </row>
    <row r="14" spans="1:8" ht="16.5" thickBot="1" x14ac:dyDescent="0.3">
      <c r="A14" s="1"/>
      <c r="B14" s="65" t="s">
        <v>90</v>
      </c>
      <c r="C14" s="82" t="s">
        <v>62</v>
      </c>
      <c r="D14" s="83">
        <v>18.87</v>
      </c>
      <c r="E14" s="83">
        <v>6.8</v>
      </c>
      <c r="F14" s="83">
        <v>29.07</v>
      </c>
      <c r="G14" s="83">
        <v>251.6</v>
      </c>
    </row>
    <row r="15" spans="1:8" ht="16.5" thickBot="1" x14ac:dyDescent="0.3">
      <c r="A15" s="1"/>
      <c r="B15" s="65" t="s">
        <v>110</v>
      </c>
      <c r="C15" s="84">
        <v>200</v>
      </c>
      <c r="D15" s="86">
        <v>0.2</v>
      </c>
      <c r="E15" s="86"/>
      <c r="F15" s="86">
        <v>12.2</v>
      </c>
      <c r="G15" s="86">
        <v>48.2</v>
      </c>
    </row>
    <row r="16" spans="1:8" ht="16.5" thickBot="1" x14ac:dyDescent="0.3">
      <c r="A16" s="1"/>
      <c r="B16" s="66" t="s">
        <v>63</v>
      </c>
      <c r="C16" s="115">
        <v>40</v>
      </c>
      <c r="D16" s="89">
        <v>2.64</v>
      </c>
      <c r="E16" s="89">
        <v>0.48</v>
      </c>
      <c r="F16" s="89">
        <v>13.68</v>
      </c>
      <c r="G16" s="89">
        <v>72.400000000000006</v>
      </c>
    </row>
    <row r="17" spans="1:7" ht="16.5" thickBot="1" x14ac:dyDescent="0.3">
      <c r="A17" s="1"/>
      <c r="B17" s="67" t="s">
        <v>70</v>
      </c>
      <c r="C17" s="82">
        <v>40</v>
      </c>
      <c r="D17" s="83">
        <v>3.04</v>
      </c>
      <c r="E17" s="83">
        <v>0.36</v>
      </c>
      <c r="F17" s="83">
        <v>18.68</v>
      </c>
      <c r="G17" s="83">
        <v>92.4</v>
      </c>
    </row>
    <row r="18" spans="1:7" ht="16.5" thickBot="1" x14ac:dyDescent="0.3">
      <c r="A18" s="1"/>
      <c r="B18" s="67" t="s">
        <v>112</v>
      </c>
      <c r="C18" s="82">
        <v>40</v>
      </c>
      <c r="D18" s="83">
        <v>4.32</v>
      </c>
      <c r="E18" s="83">
        <v>8.4</v>
      </c>
      <c r="F18" s="83">
        <v>6.92</v>
      </c>
      <c r="G18" s="83">
        <v>123.6</v>
      </c>
    </row>
    <row r="19" spans="1:7" ht="16.5" thickBot="1" x14ac:dyDescent="0.3">
      <c r="A19" s="1"/>
      <c r="B19" s="67" t="s">
        <v>137</v>
      </c>
      <c r="C19" s="82">
        <v>150</v>
      </c>
      <c r="D19" s="83">
        <v>0.6</v>
      </c>
      <c r="E19" s="83">
        <v>0.6</v>
      </c>
      <c r="F19" s="83">
        <v>14.7</v>
      </c>
      <c r="G19" s="83">
        <v>67.5</v>
      </c>
    </row>
    <row r="20" spans="1:7" x14ac:dyDescent="0.25">
      <c r="A20" s="1"/>
      <c r="B20" s="90" t="s">
        <v>10</v>
      </c>
      <c r="C20" s="91"/>
      <c r="D20" s="91">
        <f>SUM(D13:D19)</f>
        <v>31.35</v>
      </c>
      <c r="E20" s="91">
        <f>SUM(E13:E19)</f>
        <v>16.64</v>
      </c>
      <c r="F20" s="91">
        <f>SUM(F13:F19)</f>
        <v>96.03</v>
      </c>
      <c r="G20" s="91">
        <f>SUM(G13:G19)</f>
        <v>665.3</v>
      </c>
    </row>
    <row r="21" spans="1:7" x14ac:dyDescent="0.25">
      <c r="A21" s="1"/>
      <c r="B21" s="92" t="s">
        <v>11</v>
      </c>
      <c r="C21" s="93"/>
      <c r="D21" s="93">
        <v>1</v>
      </c>
      <c r="E21" s="93">
        <f>E20/D20</f>
        <v>0.5307814992025518</v>
      </c>
      <c r="F21" s="93">
        <f>F20/D20</f>
        <v>3.0631578947368419</v>
      </c>
      <c r="G21" s="93"/>
    </row>
    <row r="22" spans="1:7" x14ac:dyDescent="0.25">
      <c r="A22" s="1"/>
      <c r="B22" s="151" t="s">
        <v>64</v>
      </c>
      <c r="C22" s="152"/>
      <c r="D22" s="152"/>
      <c r="E22" s="152"/>
      <c r="F22" s="153"/>
      <c r="G22" s="93">
        <f>G20*65/G32</f>
        <v>26.649719603130585</v>
      </c>
    </row>
    <row r="23" spans="1:7" x14ac:dyDescent="0.25">
      <c r="A23" s="1"/>
      <c r="B23" s="151" t="s">
        <v>65</v>
      </c>
      <c r="C23" s="152"/>
      <c r="D23" s="152"/>
      <c r="E23" s="152"/>
      <c r="F23" s="153"/>
      <c r="G23" s="93">
        <f>G20*75/G32</f>
        <v>30.749676465150674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21"/>
      <c r="B25" s="46" t="s">
        <v>71</v>
      </c>
      <c r="C25" s="44">
        <v>50</v>
      </c>
      <c r="D25" s="27">
        <v>2.8</v>
      </c>
      <c r="E25" s="27">
        <v>4.4000000000000004</v>
      </c>
      <c r="F25" s="27">
        <v>28.05</v>
      </c>
      <c r="G25" s="27">
        <v>156</v>
      </c>
    </row>
    <row r="26" spans="1:7" ht="15.75" x14ac:dyDescent="0.25">
      <c r="A26" s="21"/>
      <c r="B26" s="46" t="s">
        <v>83</v>
      </c>
      <c r="C26" s="47">
        <v>200</v>
      </c>
      <c r="D26" s="37">
        <v>4.2</v>
      </c>
      <c r="E26" s="38">
        <v>4</v>
      </c>
      <c r="F26" s="38">
        <v>18</v>
      </c>
      <c r="G26" s="37">
        <v>124.8</v>
      </c>
    </row>
    <row r="27" spans="1:7" ht="16.5" thickBot="1" x14ac:dyDescent="0.3">
      <c r="A27" s="21"/>
      <c r="B27" s="46" t="s">
        <v>123</v>
      </c>
      <c r="C27" s="47">
        <v>40</v>
      </c>
      <c r="D27" s="19">
        <v>32.799999999999997</v>
      </c>
      <c r="E27" s="19">
        <v>2.4</v>
      </c>
      <c r="F27" s="19">
        <v>1.4</v>
      </c>
      <c r="G27" s="19">
        <v>152</v>
      </c>
    </row>
    <row r="28" spans="1:7" x14ac:dyDescent="0.25">
      <c r="A28" s="1"/>
      <c r="B28" s="3" t="s">
        <v>10</v>
      </c>
      <c r="C28" s="1"/>
      <c r="D28" s="1">
        <f>SUM(D25:D27)</f>
        <v>39.799999999999997</v>
      </c>
      <c r="E28" s="1">
        <f>SUM(E25:E27)</f>
        <v>10.8</v>
      </c>
      <c r="F28" s="1">
        <f>SUM(F25:F27)</f>
        <v>47.449999999999996</v>
      </c>
      <c r="G28" s="1">
        <f>SUM(G25:G27)</f>
        <v>432.8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0.27135678391959805</v>
      </c>
      <c r="F29" s="1">
        <f>F28/D28</f>
        <v>1.1922110552763818</v>
      </c>
      <c r="G29" s="1"/>
    </row>
    <row r="30" spans="1:7" x14ac:dyDescent="0.25">
      <c r="A30" s="1"/>
      <c r="B30" s="140" t="s">
        <v>49</v>
      </c>
      <c r="C30" s="154"/>
      <c r="D30" s="154"/>
      <c r="E30" s="154"/>
      <c r="F30" s="155"/>
      <c r="G30" s="1">
        <f>G28*65/G32</f>
        <v>17.336537868983793</v>
      </c>
    </row>
    <row r="31" spans="1:7" x14ac:dyDescent="0.25">
      <c r="A31" s="1"/>
      <c r="B31" s="140" t="s">
        <v>50</v>
      </c>
      <c r="C31" s="154"/>
      <c r="D31" s="154"/>
      <c r="E31" s="154"/>
      <c r="F31" s="155"/>
      <c r="G31" s="1">
        <f>G28*75/G32</f>
        <v>20.003697541135146</v>
      </c>
    </row>
    <row r="32" spans="1:7" x14ac:dyDescent="0.25">
      <c r="A32" s="1"/>
      <c r="B32" s="3" t="s">
        <v>14</v>
      </c>
      <c r="C32" s="1"/>
      <c r="D32" s="1">
        <f>D8+D20+D28</f>
        <v>88.4</v>
      </c>
      <c r="E32" s="1">
        <f>E8+E20+E28</f>
        <v>49.25</v>
      </c>
      <c r="F32" s="1">
        <f>F8+F20+F28</f>
        <v>196.78</v>
      </c>
      <c r="G32" s="1">
        <f>G8+G20+G28</f>
        <v>1622.7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0.5571266968325792</v>
      </c>
      <c r="F34" s="1">
        <f>F32/D32</f>
        <v>2.2260180995475114</v>
      </c>
      <c r="G34" s="1"/>
    </row>
    <row r="35" spans="1:7" x14ac:dyDescent="0.25">
      <c r="A35" s="1"/>
      <c r="B35" s="143" t="s">
        <v>16</v>
      </c>
      <c r="C35" s="144"/>
      <c r="D35" s="144"/>
      <c r="E35" s="144"/>
      <c r="F35" s="145"/>
      <c r="G35" s="149">
        <f>G32*100/2100</f>
        <v>77.271428571428572</v>
      </c>
    </row>
    <row r="36" spans="1:7" x14ac:dyDescent="0.25">
      <c r="A36" s="1"/>
      <c r="B36" s="146"/>
      <c r="C36" s="147"/>
      <c r="D36" s="147"/>
      <c r="E36" s="147"/>
      <c r="F36" s="148"/>
      <c r="G36" s="150"/>
    </row>
    <row r="37" spans="1:7" x14ac:dyDescent="0.25">
      <c r="A37" s="1"/>
      <c r="B37" s="143" t="s">
        <v>15</v>
      </c>
      <c r="C37" s="144"/>
      <c r="D37" s="144"/>
      <c r="E37" s="144"/>
      <c r="F37" s="145"/>
      <c r="G37" s="149">
        <f>G32*100/2300</f>
        <v>70.552173913043475</v>
      </c>
    </row>
    <row r="38" spans="1:7" x14ac:dyDescent="0.25">
      <c r="A38" s="1"/>
      <c r="B38" s="146"/>
      <c r="C38" s="147"/>
      <c r="D38" s="147"/>
      <c r="E38" s="147"/>
      <c r="F38" s="148"/>
      <c r="G38" s="150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D32*D41</f>
        <v>353.6</v>
      </c>
      <c r="E42" s="1">
        <f>E32*E41</f>
        <v>443.25</v>
      </c>
      <c r="F42" s="1">
        <f>F32*F41</f>
        <v>787.12</v>
      </c>
      <c r="G42" s="1"/>
    </row>
    <row r="43" spans="1:7" x14ac:dyDescent="0.25">
      <c r="A43" s="1"/>
      <c r="B43" s="3" t="s">
        <v>54</v>
      </c>
      <c r="C43" s="1"/>
      <c r="D43" s="1">
        <f>D42+E42+F42</f>
        <v>1583.97</v>
      </c>
      <c r="E43" s="1"/>
      <c r="F43" s="1"/>
      <c r="G43" s="1"/>
    </row>
    <row r="44" spans="1:7" ht="30" x14ac:dyDescent="0.25">
      <c r="B44" s="4" t="s">
        <v>55</v>
      </c>
      <c r="C44" s="1"/>
      <c r="D44" s="1">
        <f>D42*100/D43</f>
        <v>22.323655119730802</v>
      </c>
      <c r="E44" s="1">
        <f>E42*100/D43</f>
        <v>27.983484535691964</v>
      </c>
      <c r="F44" s="1">
        <f>F42*100/D43</f>
        <v>49.692860344577234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</sheetData>
  <mergeCells count="12">
    <mergeCell ref="B2:H2"/>
    <mergeCell ref="B3:H3"/>
    <mergeCell ref="B35:F36"/>
    <mergeCell ref="G35:G36"/>
    <mergeCell ref="B37:F38"/>
    <mergeCell ref="G37:G38"/>
    <mergeCell ref="B10:F10"/>
    <mergeCell ref="B11:F11"/>
    <mergeCell ref="B22:F22"/>
    <mergeCell ref="B23:F23"/>
    <mergeCell ref="B30:F30"/>
    <mergeCell ref="B31:F31"/>
  </mergeCells>
  <pageMargins left="1.181102362204724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8"/>
  <sheetViews>
    <sheetView workbookViewId="0">
      <selection activeCell="B6" sqref="B6:G6"/>
    </sheetView>
  </sheetViews>
  <sheetFormatPr defaultRowHeight="15" x14ac:dyDescent="0.25"/>
  <cols>
    <col min="1" max="1" width="4.7109375" customWidth="1"/>
    <col min="2" max="2" width="39.85546875" customWidth="1"/>
    <col min="8" max="8" width="43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0" t="s">
        <v>25</v>
      </c>
      <c r="C2" s="154"/>
      <c r="D2" s="154"/>
      <c r="E2" s="154"/>
      <c r="F2" s="154"/>
      <c r="G2" s="154"/>
      <c r="H2" s="155"/>
    </row>
    <row r="3" spans="1:8" x14ac:dyDescent="0.25">
      <c r="A3" s="1"/>
      <c r="B3" s="140" t="s">
        <v>9</v>
      </c>
      <c r="C3" s="154"/>
      <c r="D3" s="154"/>
      <c r="E3" s="154"/>
      <c r="F3" s="154"/>
      <c r="G3" s="154"/>
      <c r="H3" s="155"/>
    </row>
    <row r="4" spans="1:8" ht="15.75" customHeight="1" thickBot="1" x14ac:dyDescent="0.3">
      <c r="A4" s="1"/>
      <c r="B4" s="70" t="s">
        <v>109</v>
      </c>
      <c r="C4" s="82">
        <v>100</v>
      </c>
      <c r="D4" s="86">
        <v>11.1</v>
      </c>
      <c r="E4" s="86">
        <v>14.9</v>
      </c>
      <c r="F4" s="86">
        <v>5.6</v>
      </c>
      <c r="G4" s="86">
        <v>200</v>
      </c>
    </row>
    <row r="5" spans="1:8" ht="16.5" thickBot="1" x14ac:dyDescent="0.3">
      <c r="A5" s="1"/>
      <c r="B5" s="66" t="s">
        <v>118</v>
      </c>
      <c r="C5" s="87">
        <v>200</v>
      </c>
      <c r="D5" s="86">
        <v>0.2</v>
      </c>
      <c r="E5" s="86">
        <v>0.06</v>
      </c>
      <c r="F5" s="86">
        <v>13</v>
      </c>
      <c r="G5" s="86">
        <v>53.4</v>
      </c>
    </row>
    <row r="6" spans="1:8" ht="16.5" thickBot="1" x14ac:dyDescent="0.3">
      <c r="A6" s="29"/>
      <c r="B6" s="66" t="s">
        <v>73</v>
      </c>
      <c r="C6" s="84">
        <v>40</v>
      </c>
      <c r="D6" s="89">
        <v>5.72</v>
      </c>
      <c r="E6" s="89">
        <v>7.92</v>
      </c>
      <c r="F6" s="89">
        <v>9.7200000000000006</v>
      </c>
      <c r="G6" s="89">
        <v>132.80000000000001</v>
      </c>
    </row>
    <row r="7" spans="1:8" ht="16.5" thickBot="1" x14ac:dyDescent="0.3">
      <c r="A7" s="29"/>
      <c r="B7" s="66" t="s">
        <v>63</v>
      </c>
      <c r="C7" s="87">
        <v>30</v>
      </c>
      <c r="D7" s="89">
        <v>1.98</v>
      </c>
      <c r="E7" s="89">
        <v>0.36</v>
      </c>
      <c r="F7" s="89">
        <v>10.26</v>
      </c>
      <c r="G7" s="89">
        <v>54.3</v>
      </c>
    </row>
    <row r="8" spans="1:8" x14ac:dyDescent="0.25">
      <c r="A8" s="1"/>
      <c r="B8" s="90" t="s">
        <v>10</v>
      </c>
      <c r="C8" s="91"/>
      <c r="D8" s="91">
        <f>SUM(D4:D7)</f>
        <v>19</v>
      </c>
      <c r="E8" s="91">
        <f>SUM(E4:E7)</f>
        <v>23.240000000000002</v>
      </c>
      <c r="F8" s="91">
        <f>SUM(F4:F7)</f>
        <v>38.58</v>
      </c>
      <c r="G8" s="91">
        <f>SUM(G4:G7)</f>
        <v>440.50000000000006</v>
      </c>
    </row>
    <row r="9" spans="1:8" x14ac:dyDescent="0.25">
      <c r="A9" s="1"/>
      <c r="B9" s="92" t="s">
        <v>11</v>
      </c>
      <c r="C9" s="93"/>
      <c r="D9" s="93">
        <v>1</v>
      </c>
      <c r="E9" s="93">
        <f>E8/D8</f>
        <v>1.2231578947368422</v>
      </c>
      <c r="F9" s="93">
        <f>F8/D8</f>
        <v>2.0305263157894737</v>
      </c>
      <c r="G9" s="93"/>
    </row>
    <row r="10" spans="1:8" x14ac:dyDescent="0.25">
      <c r="A10" s="1"/>
      <c r="B10" s="151" t="s">
        <v>64</v>
      </c>
      <c r="C10" s="152"/>
      <c r="D10" s="152"/>
      <c r="E10" s="152"/>
      <c r="F10" s="153"/>
      <c r="G10" s="93">
        <f>G8*65/G31</f>
        <v>18.264017350258342</v>
      </c>
    </row>
    <row r="11" spans="1:8" x14ac:dyDescent="0.25">
      <c r="A11" s="1"/>
      <c r="B11" s="151" t="s">
        <v>65</v>
      </c>
      <c r="C11" s="152"/>
      <c r="D11" s="152"/>
      <c r="E11" s="152"/>
      <c r="F11" s="153"/>
      <c r="G11" s="93">
        <f>G8*75/G31</f>
        <v>21.073866173375013</v>
      </c>
    </row>
    <row r="12" spans="1:8" ht="15.75" thickBot="1" x14ac:dyDescent="0.3">
      <c r="A12" s="1"/>
      <c r="B12" s="94" t="s">
        <v>12</v>
      </c>
      <c r="C12" s="95"/>
      <c r="D12" s="95"/>
      <c r="E12" s="95"/>
      <c r="F12" s="95"/>
      <c r="G12" s="95"/>
    </row>
    <row r="13" spans="1:8" ht="16.5" thickBot="1" x14ac:dyDescent="0.3">
      <c r="A13" s="1"/>
      <c r="B13" s="65" t="s">
        <v>151</v>
      </c>
      <c r="C13" s="82">
        <v>50</v>
      </c>
      <c r="D13" s="83">
        <v>1.4</v>
      </c>
      <c r="E13" s="83">
        <v>5.55</v>
      </c>
      <c r="F13" s="83">
        <v>3.25</v>
      </c>
      <c r="G13" s="83">
        <v>68.5</v>
      </c>
    </row>
    <row r="14" spans="1:8" ht="20.25" customHeight="1" thickBot="1" x14ac:dyDescent="0.3">
      <c r="A14" s="1"/>
      <c r="B14" s="68" t="s">
        <v>134</v>
      </c>
      <c r="C14" s="82">
        <v>75</v>
      </c>
      <c r="D14" s="83">
        <v>13.05</v>
      </c>
      <c r="E14" s="83">
        <v>11.85</v>
      </c>
      <c r="F14" s="83">
        <v>5.4</v>
      </c>
      <c r="G14" s="83">
        <v>182.1</v>
      </c>
    </row>
    <row r="15" spans="1:8" ht="18" customHeight="1" thickBot="1" x14ac:dyDescent="0.3">
      <c r="A15" s="1"/>
      <c r="B15" s="68" t="s">
        <v>67</v>
      </c>
      <c r="C15" s="82">
        <v>150</v>
      </c>
      <c r="D15" s="83">
        <v>3.15</v>
      </c>
      <c r="E15" s="83">
        <v>4.95</v>
      </c>
      <c r="F15" s="85">
        <v>20.100000000000001</v>
      </c>
      <c r="G15" s="85">
        <v>138</v>
      </c>
    </row>
    <row r="16" spans="1:8" ht="16.5" thickBot="1" x14ac:dyDescent="0.3">
      <c r="A16" s="1"/>
      <c r="B16" s="97" t="s">
        <v>128</v>
      </c>
      <c r="C16" s="98">
        <v>200</v>
      </c>
      <c r="D16" s="99">
        <v>0.6</v>
      </c>
      <c r="E16" s="99">
        <v>0.2</v>
      </c>
      <c r="F16" s="99">
        <v>20</v>
      </c>
      <c r="G16" s="99">
        <v>90</v>
      </c>
    </row>
    <row r="17" spans="1:7" ht="16.5" thickBot="1" x14ac:dyDescent="0.3">
      <c r="A17" s="1"/>
      <c r="B17" s="66" t="s">
        <v>63</v>
      </c>
      <c r="C17" s="87">
        <v>30</v>
      </c>
      <c r="D17" s="86">
        <v>1.98</v>
      </c>
      <c r="E17" s="86">
        <v>0.36</v>
      </c>
      <c r="F17" s="86">
        <v>10.26</v>
      </c>
      <c r="G17" s="86">
        <v>54.3</v>
      </c>
    </row>
    <row r="18" spans="1:7" ht="16.5" thickBot="1" x14ac:dyDescent="0.3">
      <c r="A18" s="1"/>
      <c r="B18" s="67" t="s">
        <v>143</v>
      </c>
      <c r="C18" s="100">
        <v>40</v>
      </c>
      <c r="D18" s="83">
        <v>1.28</v>
      </c>
      <c r="E18" s="83">
        <v>1.1200000000000001</v>
      </c>
      <c r="F18" s="83">
        <v>32.04</v>
      </c>
      <c r="G18" s="83">
        <v>145</v>
      </c>
    </row>
    <row r="19" spans="1:7" ht="15.75" x14ac:dyDescent="0.25">
      <c r="A19" s="1"/>
      <c r="B19" s="67" t="s">
        <v>139</v>
      </c>
      <c r="C19" s="100">
        <v>200</v>
      </c>
      <c r="D19" s="101">
        <v>1.8</v>
      </c>
      <c r="E19" s="101">
        <v>0.4</v>
      </c>
      <c r="F19" s="101">
        <v>16.2</v>
      </c>
      <c r="G19" s="101">
        <v>80</v>
      </c>
    </row>
    <row r="20" spans="1:7" x14ac:dyDescent="0.25">
      <c r="A20" s="1"/>
      <c r="B20" s="90" t="s">
        <v>10</v>
      </c>
      <c r="C20" s="91"/>
      <c r="D20" s="91">
        <f>SUM(D13:D19)</f>
        <v>23.260000000000005</v>
      </c>
      <c r="E20" s="91">
        <f>SUM(E13:E19)</f>
        <v>24.429999999999996</v>
      </c>
      <c r="F20" s="91">
        <f>SUM(F13:F19)</f>
        <v>107.25</v>
      </c>
      <c r="G20" s="91">
        <f>SUM(G13:G19)</f>
        <v>757.9</v>
      </c>
    </row>
    <row r="21" spans="1:7" x14ac:dyDescent="0.25">
      <c r="A21" s="1"/>
      <c r="B21" s="92" t="s">
        <v>11</v>
      </c>
      <c r="C21" s="93"/>
      <c r="D21" s="93">
        <v>1</v>
      </c>
      <c r="E21" s="93">
        <f>E20/D20</f>
        <v>1.0503009458297503</v>
      </c>
      <c r="F21" s="93">
        <f>F20/D20</f>
        <v>4.6109200343938079</v>
      </c>
      <c r="G21" s="93"/>
    </row>
    <row r="22" spans="1:7" x14ac:dyDescent="0.25">
      <c r="A22" s="1"/>
      <c r="B22" s="151" t="s">
        <v>64</v>
      </c>
      <c r="C22" s="152"/>
      <c r="D22" s="152"/>
      <c r="E22" s="152"/>
      <c r="F22" s="153"/>
      <c r="G22" s="93">
        <f>G20*65/G31</f>
        <v>31.424060725904191</v>
      </c>
    </row>
    <row r="23" spans="1:7" x14ac:dyDescent="0.25">
      <c r="A23" s="1"/>
      <c r="B23" s="151" t="s">
        <v>65</v>
      </c>
      <c r="C23" s="152"/>
      <c r="D23" s="152"/>
      <c r="E23" s="152"/>
      <c r="F23" s="153"/>
      <c r="G23" s="93">
        <f>G20*75/G31</f>
        <v>36.258531606812525</v>
      </c>
    </row>
    <row r="24" spans="1:7" x14ac:dyDescent="0.25">
      <c r="A24" s="1"/>
      <c r="B24" s="7" t="s">
        <v>13</v>
      </c>
      <c r="C24" s="8"/>
      <c r="D24" s="8"/>
      <c r="E24" s="8"/>
      <c r="F24" s="8"/>
      <c r="G24" s="8"/>
    </row>
    <row r="25" spans="1:7" ht="15.75" x14ac:dyDescent="0.25">
      <c r="A25" s="1"/>
      <c r="B25" s="77" t="s">
        <v>96</v>
      </c>
      <c r="C25" s="43" t="s">
        <v>97</v>
      </c>
      <c r="D25" s="60">
        <v>6.1</v>
      </c>
      <c r="E25" s="59">
        <v>4.75</v>
      </c>
      <c r="F25" s="59">
        <v>27.52</v>
      </c>
      <c r="G25" s="59">
        <v>173.3</v>
      </c>
    </row>
    <row r="26" spans="1:7" ht="16.5" thickBot="1" x14ac:dyDescent="0.3">
      <c r="A26" s="1"/>
      <c r="B26" s="77" t="s">
        <v>76</v>
      </c>
      <c r="C26" s="45">
        <v>200</v>
      </c>
      <c r="D26" s="19">
        <v>3.6</v>
      </c>
      <c r="E26" s="19">
        <v>2.8</v>
      </c>
      <c r="F26" s="19">
        <v>17.600000000000001</v>
      </c>
      <c r="G26" s="26">
        <v>196</v>
      </c>
    </row>
    <row r="27" spans="1:7" x14ac:dyDescent="0.25">
      <c r="A27" s="1"/>
      <c r="B27" s="3" t="s">
        <v>10</v>
      </c>
      <c r="C27" s="1"/>
      <c r="D27" s="1">
        <f>SUM(D25:D26)</f>
        <v>9.6999999999999993</v>
      </c>
      <c r="E27" s="1">
        <f>SUM(E25:E26)</f>
        <v>7.55</v>
      </c>
      <c r="F27" s="1">
        <f>SUM(F25:F26)</f>
        <v>45.120000000000005</v>
      </c>
      <c r="G27" s="1">
        <f>SUM(G25:G26)</f>
        <v>369.3</v>
      </c>
    </row>
    <row r="28" spans="1:7" ht="15" customHeight="1" x14ac:dyDescent="0.25">
      <c r="A28" s="1"/>
      <c r="B28" s="3" t="s">
        <v>11</v>
      </c>
      <c r="C28" s="1"/>
      <c r="D28" s="1">
        <v>1</v>
      </c>
      <c r="E28" s="1">
        <f>E27/D27</f>
        <v>0.77835051546391754</v>
      </c>
      <c r="F28" s="1">
        <f>F27/D27</f>
        <v>4.6515463917525786</v>
      </c>
      <c r="G28" s="1"/>
    </row>
    <row r="29" spans="1:7" ht="15" customHeight="1" x14ac:dyDescent="0.25">
      <c r="A29" s="1"/>
      <c r="B29" s="140" t="s">
        <v>64</v>
      </c>
      <c r="C29" s="154"/>
      <c r="D29" s="154"/>
      <c r="E29" s="154"/>
      <c r="F29" s="155"/>
      <c r="G29" s="1">
        <f>G27*65/G31</f>
        <v>15.311921923837469</v>
      </c>
    </row>
    <row r="30" spans="1:7" ht="15" customHeight="1" x14ac:dyDescent="0.25">
      <c r="A30" s="1"/>
      <c r="B30" s="140" t="s">
        <v>65</v>
      </c>
      <c r="C30" s="154"/>
      <c r="D30" s="154"/>
      <c r="E30" s="154"/>
      <c r="F30" s="155"/>
      <c r="G30" s="1">
        <f>G27*75/G31</f>
        <v>17.667602219812462</v>
      </c>
    </row>
    <row r="31" spans="1:7" ht="15" customHeight="1" x14ac:dyDescent="0.25">
      <c r="A31" s="1"/>
      <c r="B31" s="3" t="s">
        <v>14</v>
      </c>
      <c r="C31" s="1"/>
      <c r="D31" s="1">
        <f>D8+D20+D27</f>
        <v>51.960000000000008</v>
      </c>
      <c r="E31" s="1">
        <f>E8+E20+E27</f>
        <v>55.22</v>
      </c>
      <c r="F31" s="1">
        <f>F8+F20+F27</f>
        <v>190.95</v>
      </c>
      <c r="G31" s="1">
        <f>G8+G20+G27</f>
        <v>1567.7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1.062740569668976</v>
      </c>
      <c r="F33" s="1">
        <f>F31/D31</f>
        <v>3.6749422632794451</v>
      </c>
      <c r="G33" s="1"/>
    </row>
    <row r="34" spans="1:7" x14ac:dyDescent="0.25">
      <c r="A34" s="1"/>
      <c r="B34" s="143" t="s">
        <v>16</v>
      </c>
      <c r="C34" s="144"/>
      <c r="D34" s="144"/>
      <c r="E34" s="144"/>
      <c r="F34" s="145"/>
      <c r="G34" s="149">
        <f>G31*100/2100</f>
        <v>74.652380952380952</v>
      </c>
    </row>
    <row r="35" spans="1:7" x14ac:dyDescent="0.25">
      <c r="A35" s="1"/>
      <c r="B35" s="146"/>
      <c r="C35" s="147"/>
      <c r="D35" s="147"/>
      <c r="E35" s="147"/>
      <c r="F35" s="148"/>
      <c r="G35" s="150"/>
    </row>
    <row r="36" spans="1:7" x14ac:dyDescent="0.25">
      <c r="A36" s="1"/>
      <c r="B36" s="143" t="s">
        <v>15</v>
      </c>
      <c r="C36" s="144"/>
      <c r="D36" s="144"/>
      <c r="E36" s="144"/>
      <c r="F36" s="145"/>
      <c r="G36" s="149">
        <f>G31*100/2300</f>
        <v>68.160869565217396</v>
      </c>
    </row>
    <row r="37" spans="1:7" x14ac:dyDescent="0.25">
      <c r="A37" s="1"/>
      <c r="B37" s="146"/>
      <c r="C37" s="147"/>
      <c r="D37" s="147"/>
      <c r="E37" s="147"/>
      <c r="F37" s="148"/>
      <c r="G37" s="150"/>
    </row>
    <row r="38" spans="1:7" x14ac:dyDescent="0.25">
      <c r="A38" s="1"/>
      <c r="B38" s="3" t="s">
        <v>51</v>
      </c>
      <c r="C38" s="3"/>
      <c r="D38" s="3"/>
      <c r="E38" s="3"/>
      <c r="F38" s="3"/>
      <c r="G38" s="3"/>
    </row>
    <row r="39" spans="1:7" x14ac:dyDescent="0.25">
      <c r="A39" s="1"/>
      <c r="B39" s="3" t="s">
        <v>52</v>
      </c>
      <c r="C39" s="1"/>
      <c r="D39" s="1">
        <v>4</v>
      </c>
      <c r="E39" s="1">
        <v>9</v>
      </c>
      <c r="F39" s="1">
        <v>4</v>
      </c>
      <c r="G39" s="1"/>
    </row>
    <row r="40" spans="1:7" x14ac:dyDescent="0.25">
      <c r="A40" s="1"/>
      <c r="B40" s="3" t="s">
        <v>53</v>
      </c>
      <c r="C40" s="1"/>
      <c r="D40" s="1">
        <f>D31*D39</f>
        <v>207.84000000000003</v>
      </c>
      <c r="E40" s="1">
        <f>E31*E39</f>
        <v>496.98</v>
      </c>
      <c r="F40" s="1">
        <f>F31*F39</f>
        <v>763.8</v>
      </c>
      <c r="G40" s="1"/>
    </row>
    <row r="41" spans="1:7" x14ac:dyDescent="0.25">
      <c r="A41" s="1"/>
      <c r="B41" s="3" t="s">
        <v>54</v>
      </c>
      <c r="C41" s="1"/>
      <c r="D41" s="1">
        <f>D40+E40+F40</f>
        <v>1468.62</v>
      </c>
      <c r="E41" s="1"/>
      <c r="F41" s="1"/>
      <c r="G41" s="1"/>
    </row>
    <row r="42" spans="1:7" x14ac:dyDescent="0.25">
      <c r="A42" s="1"/>
      <c r="B42" s="4" t="s">
        <v>55</v>
      </c>
      <c r="C42" s="1"/>
      <c r="D42" s="1">
        <f>D40*100/D41</f>
        <v>14.152061118601139</v>
      </c>
      <c r="E42" s="1">
        <f>E40*100/D41</f>
        <v>33.839931364137762</v>
      </c>
      <c r="F42" s="1">
        <f>F40*100/D41</f>
        <v>52.008007517261106</v>
      </c>
      <c r="G42" s="1"/>
    </row>
    <row r="43" spans="1:7" ht="30" x14ac:dyDescent="0.25">
      <c r="A43" s="1"/>
      <c r="B43" s="4" t="s">
        <v>56</v>
      </c>
      <c r="C43" s="1"/>
      <c r="D43" s="3" t="s">
        <v>57</v>
      </c>
      <c r="E43" s="3" t="s">
        <v>58</v>
      </c>
      <c r="F43" s="3" t="s">
        <v>59</v>
      </c>
      <c r="G43" s="1"/>
    </row>
    <row r="44" spans="1:7" x14ac:dyDescent="0.25">
      <c r="B44" s="40" t="s">
        <v>84</v>
      </c>
      <c r="D44" t="s">
        <v>85</v>
      </c>
    </row>
    <row r="46" spans="1:7" ht="15" customHeight="1" x14ac:dyDescent="0.25"/>
    <row r="48" spans="1:7" ht="15" customHeight="1" x14ac:dyDescent="0.25"/>
  </sheetData>
  <mergeCells count="12">
    <mergeCell ref="B22:F22"/>
    <mergeCell ref="B2:H2"/>
    <mergeCell ref="B3:H3"/>
    <mergeCell ref="B10:F10"/>
    <mergeCell ref="B11:F11"/>
    <mergeCell ref="B36:F37"/>
    <mergeCell ref="G36:G37"/>
    <mergeCell ref="B23:F23"/>
    <mergeCell ref="B29:F29"/>
    <mergeCell ref="B30:F30"/>
    <mergeCell ref="B34:F35"/>
    <mergeCell ref="G34:G35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7"/>
  <sheetViews>
    <sheetView workbookViewId="0">
      <selection activeCell="B19" sqref="B19:G25"/>
    </sheetView>
  </sheetViews>
  <sheetFormatPr defaultRowHeight="15" x14ac:dyDescent="0.25"/>
  <cols>
    <col min="2" max="2" width="26.85546875" customWidth="1"/>
    <col min="8" max="8" width="45.42578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0" t="s">
        <v>26</v>
      </c>
      <c r="C2" s="141"/>
      <c r="D2" s="141"/>
      <c r="E2" s="141"/>
      <c r="F2" s="141"/>
      <c r="G2" s="141"/>
      <c r="H2" s="142"/>
    </row>
    <row r="3" spans="1:8" ht="15.75" thickBot="1" x14ac:dyDescent="0.3">
      <c r="A3" s="1"/>
      <c r="B3" s="140" t="s">
        <v>9</v>
      </c>
      <c r="C3" s="141"/>
      <c r="D3" s="141"/>
      <c r="E3" s="141"/>
      <c r="F3" s="141"/>
      <c r="G3" s="141"/>
      <c r="H3" s="142"/>
    </row>
    <row r="4" spans="1:8" ht="19.5" thickBot="1" x14ac:dyDescent="0.3">
      <c r="A4" s="1"/>
      <c r="B4" s="12"/>
      <c r="C4" s="17"/>
      <c r="D4" s="13"/>
      <c r="E4" s="13"/>
      <c r="F4" s="13"/>
      <c r="G4" s="13"/>
      <c r="H4" s="1"/>
    </row>
    <row r="5" spans="1:8" ht="19.5" thickBot="1" x14ac:dyDescent="0.3">
      <c r="A5" s="1"/>
      <c r="B5" s="14"/>
      <c r="C5" s="18"/>
      <c r="D5" s="15"/>
      <c r="E5" s="15"/>
      <c r="F5" s="15"/>
      <c r="G5" s="15"/>
      <c r="H5" s="1"/>
    </row>
    <row r="6" spans="1:8" ht="19.5" thickBot="1" x14ac:dyDescent="0.3">
      <c r="A6" s="1"/>
      <c r="B6" s="14"/>
      <c r="C6" s="15"/>
      <c r="D6" s="15"/>
      <c r="E6" s="15"/>
      <c r="F6" s="15"/>
      <c r="G6" s="15"/>
      <c r="H6" s="1"/>
    </row>
    <row r="7" spans="1:8" ht="19.5" thickBot="1" x14ac:dyDescent="0.3">
      <c r="A7" s="1"/>
      <c r="B7" s="12"/>
      <c r="C7" s="13"/>
      <c r="D7" s="13"/>
      <c r="E7" s="13"/>
      <c r="F7" s="13"/>
      <c r="G7" s="13"/>
      <c r="H7" s="1"/>
    </row>
    <row r="8" spans="1:8" ht="19.5" thickBot="1" x14ac:dyDescent="0.3">
      <c r="A8" s="1"/>
      <c r="B8" s="14"/>
      <c r="C8" s="15"/>
      <c r="D8" s="15"/>
      <c r="E8" s="15"/>
      <c r="F8" s="15"/>
      <c r="G8" s="15"/>
      <c r="H8" s="1"/>
    </row>
    <row r="9" spans="1:8" ht="19.5" thickBot="1" x14ac:dyDescent="0.3">
      <c r="A9" s="1"/>
      <c r="B9" s="14"/>
      <c r="C9" s="15"/>
      <c r="D9" s="15"/>
      <c r="E9" s="15"/>
      <c r="F9" s="15"/>
      <c r="G9" s="15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0" t="s">
        <v>49</v>
      </c>
      <c r="C16" s="154"/>
      <c r="D16" s="154"/>
      <c r="E16" s="154"/>
      <c r="F16" s="155"/>
      <c r="G16" s="1" t="e">
        <f>G14*60/G48</f>
        <v>#DIV/0!</v>
      </c>
      <c r="H16" s="1"/>
    </row>
    <row r="17" spans="1:8" x14ac:dyDescent="0.25">
      <c r="A17" s="1"/>
      <c r="B17" s="140" t="s">
        <v>50</v>
      </c>
      <c r="C17" s="154"/>
      <c r="D17" s="154"/>
      <c r="E17" s="154"/>
      <c r="F17" s="155"/>
      <c r="G17" s="1" t="e">
        <f>G14*70/G48</f>
        <v>#DIV/0!</v>
      </c>
      <c r="H17" s="1"/>
    </row>
    <row r="18" spans="1:8" ht="15.75" thickBot="1" x14ac:dyDescent="0.3">
      <c r="A18" s="1"/>
      <c r="B18" s="140" t="s">
        <v>12</v>
      </c>
      <c r="C18" s="141"/>
      <c r="D18" s="141"/>
      <c r="E18" s="141"/>
      <c r="F18" s="141"/>
      <c r="G18" s="141"/>
      <c r="H18" s="142"/>
    </row>
    <row r="19" spans="1:8" ht="19.5" thickBot="1" x14ac:dyDescent="0.3">
      <c r="A19" s="1"/>
      <c r="B19" s="12"/>
      <c r="C19" s="13"/>
      <c r="D19" s="13"/>
      <c r="E19" s="13"/>
      <c r="F19" s="13"/>
      <c r="G19" s="13"/>
      <c r="H19" s="1"/>
    </row>
    <row r="20" spans="1:8" ht="19.5" thickBot="1" x14ac:dyDescent="0.3">
      <c r="A20" s="1"/>
      <c r="B20" s="14"/>
      <c r="C20" s="15"/>
      <c r="D20" s="15"/>
      <c r="E20" s="15"/>
      <c r="F20" s="15"/>
      <c r="G20" s="15"/>
      <c r="H20" s="1"/>
    </row>
    <row r="21" spans="1:8" ht="19.5" thickBot="1" x14ac:dyDescent="0.3">
      <c r="A21" s="1"/>
      <c r="B21" s="14"/>
      <c r="C21" s="15"/>
      <c r="D21" s="15"/>
      <c r="E21" s="15"/>
      <c r="F21" s="15"/>
      <c r="G21" s="15"/>
      <c r="H21" s="1"/>
    </row>
    <row r="22" spans="1:8" ht="19.5" thickBot="1" x14ac:dyDescent="0.3">
      <c r="A22" s="1"/>
      <c r="B22" s="14"/>
      <c r="C22" s="15"/>
      <c r="D22" s="15"/>
      <c r="E22" s="15"/>
      <c r="F22" s="15"/>
      <c r="G22" s="15"/>
      <c r="H22" s="1"/>
    </row>
    <row r="23" spans="1:8" ht="19.5" thickBot="1" x14ac:dyDescent="0.3">
      <c r="A23" s="1"/>
      <c r="B23" s="14"/>
      <c r="C23" s="15"/>
      <c r="D23" s="15"/>
      <c r="E23" s="15"/>
      <c r="F23" s="15"/>
      <c r="G23" s="15"/>
      <c r="H23" s="1"/>
    </row>
    <row r="24" spans="1:8" ht="19.5" thickBot="1" x14ac:dyDescent="0.3">
      <c r="A24" s="1"/>
      <c r="B24" s="14"/>
      <c r="C24" s="15"/>
      <c r="D24" s="15"/>
      <c r="E24" s="15"/>
      <c r="F24" s="15"/>
      <c r="G24" s="15"/>
      <c r="H24" s="1"/>
    </row>
    <row r="25" spans="1:8" ht="15.75" thickBot="1" x14ac:dyDescent="0.3">
      <c r="A25" s="1"/>
      <c r="B25" s="10"/>
      <c r="C25" s="11"/>
      <c r="D25" s="11"/>
      <c r="E25" s="11"/>
      <c r="F25" s="11"/>
      <c r="G25" s="1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0" t="s">
        <v>49</v>
      </c>
      <c r="C31" s="154"/>
      <c r="D31" s="154"/>
      <c r="E31" s="154"/>
      <c r="F31" s="155"/>
      <c r="G31" s="1" t="e">
        <f>G29*60/G48</f>
        <v>#DIV/0!</v>
      </c>
      <c r="H31" s="1"/>
    </row>
    <row r="32" spans="1:8" x14ac:dyDescent="0.25">
      <c r="A32" s="1"/>
      <c r="B32" s="140" t="s">
        <v>50</v>
      </c>
      <c r="C32" s="154"/>
      <c r="D32" s="154"/>
      <c r="E32" s="154"/>
      <c r="F32" s="155"/>
      <c r="G32" s="1" t="e">
        <f>G29*70/G48</f>
        <v>#DIV/0!</v>
      </c>
      <c r="H32" s="1"/>
    </row>
    <row r="33" spans="1:8" x14ac:dyDescent="0.25">
      <c r="A33" s="1"/>
      <c r="B33" s="140" t="s">
        <v>13</v>
      </c>
      <c r="C33" s="141"/>
      <c r="D33" s="141"/>
      <c r="E33" s="141"/>
      <c r="F33" s="141"/>
      <c r="G33" s="141"/>
      <c r="H33" s="142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0" t="s">
        <v>49</v>
      </c>
      <c r="C46" s="154"/>
      <c r="D46" s="154"/>
      <c r="E46" s="154"/>
      <c r="F46" s="155"/>
      <c r="G46" s="1" t="e">
        <f>G44*60/G48</f>
        <v>#DIV/0!</v>
      </c>
      <c r="H46" s="1"/>
    </row>
    <row r="47" spans="1:8" x14ac:dyDescent="0.25">
      <c r="A47" s="1"/>
      <c r="B47" s="140" t="s">
        <v>50</v>
      </c>
      <c r="C47" s="154"/>
      <c r="D47" s="154"/>
      <c r="E47" s="154"/>
      <c r="F47" s="155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3" t="s">
        <v>16</v>
      </c>
      <c r="C52" s="144"/>
      <c r="D52" s="144"/>
      <c r="E52" s="144"/>
      <c r="F52" s="145"/>
      <c r="G52" s="149">
        <f>G48*100/2100</f>
        <v>0</v>
      </c>
      <c r="H52" s="1"/>
    </row>
    <row r="53" spans="1:8" x14ac:dyDescent="0.25">
      <c r="A53" s="1"/>
      <c r="B53" s="146"/>
      <c r="C53" s="147"/>
      <c r="D53" s="147"/>
      <c r="E53" s="147"/>
      <c r="F53" s="148"/>
      <c r="G53" s="150"/>
      <c r="H53" s="1"/>
    </row>
    <row r="54" spans="1:8" ht="15" customHeight="1" x14ac:dyDescent="0.25">
      <c r="A54" s="1"/>
      <c r="B54" s="143" t="s">
        <v>15</v>
      </c>
      <c r="C54" s="144"/>
      <c r="D54" s="144"/>
      <c r="E54" s="144"/>
      <c r="F54" s="145"/>
      <c r="G54" s="149">
        <f>G48*100/2300</f>
        <v>0</v>
      </c>
      <c r="H54" s="1"/>
    </row>
    <row r="55" spans="1:8" x14ac:dyDescent="0.25">
      <c r="A55" s="1"/>
      <c r="B55" s="146"/>
      <c r="C55" s="147"/>
      <c r="D55" s="147"/>
      <c r="E55" s="147"/>
      <c r="F55" s="148"/>
      <c r="G55" s="150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31:F31"/>
    <mergeCell ref="B2:H2"/>
    <mergeCell ref="B3:H3"/>
    <mergeCell ref="B16:F16"/>
    <mergeCell ref="B17:F17"/>
    <mergeCell ref="B18:H18"/>
    <mergeCell ref="B54:F55"/>
    <mergeCell ref="G54:G55"/>
    <mergeCell ref="B32:F32"/>
    <mergeCell ref="B33:H33"/>
    <mergeCell ref="B46:F46"/>
    <mergeCell ref="B47:F47"/>
    <mergeCell ref="B52:F53"/>
    <mergeCell ref="G52:G5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67"/>
  <sheetViews>
    <sheetView workbookViewId="0">
      <selection sqref="A1:H18"/>
    </sheetView>
  </sheetViews>
  <sheetFormatPr defaultRowHeight="15" x14ac:dyDescent="0.25"/>
  <cols>
    <col min="2" max="2" width="27.140625" customWidth="1"/>
    <col min="8" max="8" width="45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0" t="s">
        <v>27</v>
      </c>
      <c r="C2" s="141"/>
      <c r="D2" s="141"/>
      <c r="E2" s="141"/>
      <c r="F2" s="141"/>
      <c r="G2" s="141"/>
      <c r="H2" s="142"/>
    </row>
    <row r="3" spans="1:8" x14ac:dyDescent="0.25">
      <c r="A3" s="1"/>
      <c r="B3" s="140" t="s">
        <v>9</v>
      </c>
      <c r="C3" s="141"/>
      <c r="D3" s="141"/>
      <c r="E3" s="141"/>
      <c r="F3" s="141"/>
      <c r="G3" s="141"/>
      <c r="H3" s="142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0" t="s">
        <v>49</v>
      </c>
      <c r="C16" s="154"/>
      <c r="D16" s="154"/>
      <c r="E16" s="154"/>
      <c r="F16" s="155"/>
      <c r="G16" s="1" t="e">
        <f>G14*60/G48</f>
        <v>#DIV/0!</v>
      </c>
      <c r="H16" s="1"/>
    </row>
    <row r="17" spans="1:8" x14ac:dyDescent="0.25">
      <c r="A17" s="1"/>
      <c r="B17" s="140" t="s">
        <v>50</v>
      </c>
      <c r="C17" s="154"/>
      <c r="D17" s="154"/>
      <c r="E17" s="154"/>
      <c r="F17" s="155"/>
      <c r="G17" s="1" t="e">
        <f>G14*70/G48</f>
        <v>#DIV/0!</v>
      </c>
      <c r="H17" s="1"/>
    </row>
    <row r="18" spans="1:8" x14ac:dyDescent="0.25">
      <c r="A18" s="1"/>
      <c r="B18" s="140" t="s">
        <v>12</v>
      </c>
      <c r="C18" s="141"/>
      <c r="D18" s="141"/>
      <c r="E18" s="141"/>
      <c r="F18" s="141"/>
      <c r="G18" s="141"/>
      <c r="H18" s="142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0" t="s">
        <v>49</v>
      </c>
      <c r="C31" s="154"/>
      <c r="D31" s="154"/>
      <c r="E31" s="154"/>
      <c r="F31" s="155"/>
      <c r="G31" s="1" t="e">
        <f>G29*60/G48</f>
        <v>#DIV/0!</v>
      </c>
      <c r="H31" s="1"/>
    </row>
    <row r="32" spans="1:8" x14ac:dyDescent="0.25">
      <c r="A32" s="1"/>
      <c r="B32" s="140" t="s">
        <v>50</v>
      </c>
      <c r="C32" s="154"/>
      <c r="D32" s="154"/>
      <c r="E32" s="154"/>
      <c r="F32" s="155"/>
      <c r="G32" s="1" t="e">
        <f>G29*70/G48</f>
        <v>#DIV/0!</v>
      </c>
      <c r="H32" s="1"/>
    </row>
    <row r="33" spans="1:8" x14ac:dyDescent="0.25">
      <c r="A33" s="1"/>
      <c r="B33" s="140" t="s">
        <v>13</v>
      </c>
      <c r="C33" s="141"/>
      <c r="D33" s="141"/>
      <c r="E33" s="141"/>
      <c r="F33" s="141"/>
      <c r="G33" s="141"/>
      <c r="H33" s="142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0" t="s">
        <v>49</v>
      </c>
      <c r="C46" s="154"/>
      <c r="D46" s="154"/>
      <c r="E46" s="154"/>
      <c r="F46" s="155"/>
      <c r="G46" s="1" t="e">
        <f>G44*60/G48</f>
        <v>#DIV/0!</v>
      </c>
      <c r="H46" s="1"/>
    </row>
    <row r="47" spans="1:8" x14ac:dyDescent="0.25">
      <c r="A47" s="1"/>
      <c r="B47" s="140" t="s">
        <v>50</v>
      </c>
      <c r="C47" s="154"/>
      <c r="D47" s="154"/>
      <c r="E47" s="154"/>
      <c r="F47" s="155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3" t="s">
        <v>16</v>
      </c>
      <c r="C52" s="144"/>
      <c r="D52" s="144"/>
      <c r="E52" s="144"/>
      <c r="F52" s="145"/>
      <c r="G52" s="149">
        <f>G48*100/2100</f>
        <v>0</v>
      </c>
      <c r="H52" s="1"/>
    </row>
    <row r="53" spans="1:8" x14ac:dyDescent="0.25">
      <c r="A53" s="1"/>
      <c r="B53" s="146"/>
      <c r="C53" s="147"/>
      <c r="D53" s="147"/>
      <c r="E53" s="147"/>
      <c r="F53" s="148"/>
      <c r="G53" s="150"/>
      <c r="H53" s="1"/>
    </row>
    <row r="54" spans="1:8" ht="15" customHeight="1" x14ac:dyDescent="0.25">
      <c r="A54" s="1"/>
      <c r="B54" s="143" t="s">
        <v>15</v>
      </c>
      <c r="C54" s="144"/>
      <c r="D54" s="144"/>
      <c r="E54" s="144"/>
      <c r="F54" s="145"/>
      <c r="G54" s="149">
        <f>G48*100/2300</f>
        <v>0</v>
      </c>
      <c r="H54" s="1"/>
    </row>
    <row r="55" spans="1:8" x14ac:dyDescent="0.25">
      <c r="A55" s="1"/>
      <c r="B55" s="146"/>
      <c r="C55" s="147"/>
      <c r="D55" s="147"/>
      <c r="E55" s="147"/>
      <c r="F55" s="148"/>
      <c r="G55" s="150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31:F31"/>
    <mergeCell ref="B2:H2"/>
    <mergeCell ref="B3:H3"/>
    <mergeCell ref="B16:F16"/>
    <mergeCell ref="B17:F17"/>
    <mergeCell ref="B18:H18"/>
    <mergeCell ref="B54:F55"/>
    <mergeCell ref="G54:G55"/>
    <mergeCell ref="B32:F32"/>
    <mergeCell ref="B33:H33"/>
    <mergeCell ref="B46:F46"/>
    <mergeCell ref="B47:F47"/>
    <mergeCell ref="B52:F53"/>
    <mergeCell ref="G52:G5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7"/>
  <sheetViews>
    <sheetView topLeftCell="A5" workbookViewId="0">
      <selection activeCell="H72" sqref="H72:H73"/>
    </sheetView>
  </sheetViews>
  <sheetFormatPr defaultRowHeight="15" x14ac:dyDescent="0.25"/>
  <cols>
    <col min="2" max="2" width="27.28515625" customWidth="1"/>
    <col min="8" max="8" width="46.140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0" t="s">
        <v>28</v>
      </c>
      <c r="C2" s="141"/>
      <c r="D2" s="141"/>
      <c r="E2" s="141"/>
      <c r="F2" s="141"/>
      <c r="G2" s="141"/>
      <c r="H2" s="142"/>
    </row>
    <row r="3" spans="1:8" x14ac:dyDescent="0.25">
      <c r="A3" s="1"/>
      <c r="B3" s="140" t="s">
        <v>9</v>
      </c>
      <c r="C3" s="141"/>
      <c r="D3" s="141"/>
      <c r="E3" s="141"/>
      <c r="F3" s="141"/>
      <c r="G3" s="141"/>
      <c r="H3" s="142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0" t="s">
        <v>49</v>
      </c>
      <c r="C16" s="154"/>
      <c r="D16" s="154"/>
      <c r="E16" s="154"/>
      <c r="F16" s="155"/>
      <c r="G16" s="1" t="e">
        <f>G14*60/G48</f>
        <v>#DIV/0!</v>
      </c>
      <c r="H16" s="1"/>
    </row>
    <row r="17" spans="1:8" x14ac:dyDescent="0.25">
      <c r="A17" s="1"/>
      <c r="B17" s="140" t="s">
        <v>50</v>
      </c>
      <c r="C17" s="154"/>
      <c r="D17" s="154"/>
      <c r="E17" s="154"/>
      <c r="F17" s="155"/>
      <c r="G17" s="1" t="e">
        <f>G14*70/G48</f>
        <v>#DIV/0!</v>
      </c>
      <c r="H17" s="1"/>
    </row>
    <row r="18" spans="1:8" x14ac:dyDescent="0.25">
      <c r="A18" s="1"/>
      <c r="B18" s="140" t="s">
        <v>12</v>
      </c>
      <c r="C18" s="141"/>
      <c r="D18" s="141"/>
      <c r="E18" s="141"/>
      <c r="F18" s="141"/>
      <c r="G18" s="141"/>
      <c r="H18" s="142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0" t="s">
        <v>49</v>
      </c>
      <c r="C31" s="154"/>
      <c r="D31" s="154"/>
      <c r="E31" s="154"/>
      <c r="F31" s="155"/>
      <c r="G31" s="1" t="e">
        <f>G29*60/G48</f>
        <v>#DIV/0!</v>
      </c>
      <c r="H31" s="1"/>
    </row>
    <row r="32" spans="1:8" x14ac:dyDescent="0.25">
      <c r="A32" s="1"/>
      <c r="B32" s="140" t="s">
        <v>50</v>
      </c>
      <c r="C32" s="154"/>
      <c r="D32" s="154"/>
      <c r="E32" s="154"/>
      <c r="F32" s="155"/>
      <c r="G32" s="1" t="e">
        <f>G29*70/G48</f>
        <v>#DIV/0!</v>
      </c>
      <c r="H32" s="1"/>
    </row>
    <row r="33" spans="1:8" x14ac:dyDescent="0.25">
      <c r="A33" s="1"/>
      <c r="B33" s="140" t="s">
        <v>13</v>
      </c>
      <c r="C33" s="141"/>
      <c r="D33" s="141"/>
      <c r="E33" s="141"/>
      <c r="F33" s="141"/>
      <c r="G33" s="141"/>
      <c r="H33" s="142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0" t="s">
        <v>49</v>
      </c>
      <c r="C46" s="154"/>
      <c r="D46" s="154"/>
      <c r="E46" s="154"/>
      <c r="F46" s="155"/>
      <c r="G46" s="1" t="e">
        <f>G44*60/G48</f>
        <v>#DIV/0!</v>
      </c>
      <c r="H46" s="1"/>
    </row>
    <row r="47" spans="1:8" x14ac:dyDescent="0.25">
      <c r="A47" s="1"/>
      <c r="B47" s="140" t="s">
        <v>50</v>
      </c>
      <c r="C47" s="154"/>
      <c r="D47" s="154"/>
      <c r="E47" s="154"/>
      <c r="F47" s="155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3" t="s">
        <v>16</v>
      </c>
      <c r="C52" s="144"/>
      <c r="D52" s="144"/>
      <c r="E52" s="144"/>
      <c r="F52" s="145"/>
      <c r="G52" s="149">
        <f>G48*100/2100</f>
        <v>0</v>
      </c>
      <c r="H52" s="1"/>
    </row>
    <row r="53" spans="1:8" x14ac:dyDescent="0.25">
      <c r="A53" s="1"/>
      <c r="B53" s="146"/>
      <c r="C53" s="147"/>
      <c r="D53" s="147"/>
      <c r="E53" s="147"/>
      <c r="F53" s="148"/>
      <c r="G53" s="150"/>
      <c r="H53" s="1"/>
    </row>
    <row r="54" spans="1:8" ht="15" customHeight="1" x14ac:dyDescent="0.25">
      <c r="A54" s="1"/>
      <c r="B54" s="143" t="s">
        <v>15</v>
      </c>
      <c r="C54" s="144"/>
      <c r="D54" s="144"/>
      <c r="E54" s="144"/>
      <c r="F54" s="145"/>
      <c r="G54" s="149">
        <f>G48*100/2300</f>
        <v>0</v>
      </c>
      <c r="H54" s="1"/>
    </row>
    <row r="55" spans="1:8" x14ac:dyDescent="0.25">
      <c r="A55" s="1"/>
      <c r="B55" s="146"/>
      <c r="C55" s="147"/>
      <c r="D55" s="147"/>
      <c r="E55" s="147"/>
      <c r="F55" s="148"/>
      <c r="G55" s="150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31:F31"/>
    <mergeCell ref="B2:H2"/>
    <mergeCell ref="B3:H3"/>
    <mergeCell ref="B16:F16"/>
    <mergeCell ref="B17:F17"/>
    <mergeCell ref="B18:H18"/>
    <mergeCell ref="B54:F55"/>
    <mergeCell ref="G54:G55"/>
    <mergeCell ref="B32:F32"/>
    <mergeCell ref="B33:H33"/>
    <mergeCell ref="B46:F46"/>
    <mergeCell ref="B47:F47"/>
    <mergeCell ref="B52:F53"/>
    <mergeCell ref="G52:G5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7"/>
  <sheetViews>
    <sheetView workbookViewId="0">
      <selection activeCell="B57" sqref="B57:H67"/>
    </sheetView>
  </sheetViews>
  <sheetFormatPr defaultRowHeight="15" x14ac:dyDescent="0.25"/>
  <cols>
    <col min="2" max="2" width="26.7109375" customWidth="1"/>
    <col min="8" max="8" width="45.710937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0" t="s">
        <v>29</v>
      </c>
      <c r="C2" s="141"/>
      <c r="D2" s="141"/>
      <c r="E2" s="141"/>
      <c r="F2" s="141"/>
      <c r="G2" s="141"/>
      <c r="H2" s="142"/>
    </row>
    <row r="3" spans="1:8" x14ac:dyDescent="0.25">
      <c r="A3" s="1"/>
      <c r="B3" s="140" t="s">
        <v>9</v>
      </c>
      <c r="C3" s="141"/>
      <c r="D3" s="141"/>
      <c r="E3" s="141"/>
      <c r="F3" s="141"/>
      <c r="G3" s="141"/>
      <c r="H3" s="142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0" t="s">
        <v>49</v>
      </c>
      <c r="C16" s="154"/>
      <c r="D16" s="154"/>
      <c r="E16" s="154"/>
      <c r="F16" s="155"/>
      <c r="G16" s="1" t="e">
        <f>G14*60/G48</f>
        <v>#DIV/0!</v>
      </c>
      <c r="H16" s="1"/>
    </row>
    <row r="17" spans="1:8" x14ac:dyDescent="0.25">
      <c r="A17" s="1"/>
      <c r="B17" s="140" t="s">
        <v>50</v>
      </c>
      <c r="C17" s="154"/>
      <c r="D17" s="154"/>
      <c r="E17" s="154"/>
      <c r="F17" s="155"/>
      <c r="G17" s="1" t="e">
        <f>G14*70/G48</f>
        <v>#DIV/0!</v>
      </c>
      <c r="H17" s="1"/>
    </row>
    <row r="18" spans="1:8" x14ac:dyDescent="0.25">
      <c r="A18" s="1"/>
      <c r="B18" s="140" t="s">
        <v>12</v>
      </c>
      <c r="C18" s="141"/>
      <c r="D18" s="141"/>
      <c r="E18" s="141"/>
      <c r="F18" s="141"/>
      <c r="G18" s="141"/>
      <c r="H18" s="142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0" t="s">
        <v>49</v>
      </c>
      <c r="C31" s="154"/>
      <c r="D31" s="154"/>
      <c r="E31" s="154"/>
      <c r="F31" s="155"/>
      <c r="G31" s="1" t="e">
        <f>G29*60/G48</f>
        <v>#DIV/0!</v>
      </c>
      <c r="H31" s="1"/>
    </row>
    <row r="32" spans="1:8" x14ac:dyDescent="0.25">
      <c r="A32" s="1"/>
      <c r="B32" s="140" t="s">
        <v>50</v>
      </c>
      <c r="C32" s="154"/>
      <c r="D32" s="154"/>
      <c r="E32" s="154"/>
      <c r="F32" s="155"/>
      <c r="G32" s="1" t="e">
        <f>G29*70/G48</f>
        <v>#DIV/0!</v>
      </c>
      <c r="H32" s="1"/>
    </row>
    <row r="33" spans="1:8" x14ac:dyDescent="0.25">
      <c r="A33" s="1"/>
      <c r="B33" s="140" t="s">
        <v>13</v>
      </c>
      <c r="C33" s="141"/>
      <c r="D33" s="141"/>
      <c r="E33" s="141"/>
      <c r="F33" s="141"/>
      <c r="G33" s="141"/>
      <c r="H33" s="142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0" t="s">
        <v>49</v>
      </c>
      <c r="C46" s="154"/>
      <c r="D46" s="154"/>
      <c r="E46" s="154"/>
      <c r="F46" s="155"/>
      <c r="G46" s="1" t="e">
        <f>G44*60/G48</f>
        <v>#DIV/0!</v>
      </c>
      <c r="H46" s="1"/>
    </row>
    <row r="47" spans="1:8" x14ac:dyDescent="0.25">
      <c r="A47" s="1"/>
      <c r="B47" s="140" t="s">
        <v>50</v>
      </c>
      <c r="C47" s="154"/>
      <c r="D47" s="154"/>
      <c r="E47" s="154"/>
      <c r="F47" s="155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3" t="s">
        <v>16</v>
      </c>
      <c r="C52" s="144"/>
      <c r="D52" s="144"/>
      <c r="E52" s="144"/>
      <c r="F52" s="145"/>
      <c r="G52" s="149">
        <f>G48*100/2100</f>
        <v>0</v>
      </c>
      <c r="H52" s="1"/>
    </row>
    <row r="53" spans="1:8" x14ac:dyDescent="0.25">
      <c r="A53" s="1"/>
      <c r="B53" s="146"/>
      <c r="C53" s="147"/>
      <c r="D53" s="147"/>
      <c r="E53" s="147"/>
      <c r="F53" s="148"/>
      <c r="G53" s="150"/>
      <c r="H53" s="1"/>
    </row>
    <row r="54" spans="1:8" ht="15" customHeight="1" x14ac:dyDescent="0.25">
      <c r="A54" s="1"/>
      <c r="B54" s="143" t="s">
        <v>15</v>
      </c>
      <c r="C54" s="144"/>
      <c r="D54" s="144"/>
      <c r="E54" s="144"/>
      <c r="F54" s="145"/>
      <c r="G54" s="149">
        <f>G48*100/2300</f>
        <v>0</v>
      </c>
      <c r="H54" s="1"/>
    </row>
    <row r="55" spans="1:8" x14ac:dyDescent="0.25">
      <c r="A55" s="1"/>
      <c r="B55" s="146"/>
      <c r="C55" s="147"/>
      <c r="D55" s="147"/>
      <c r="E55" s="147"/>
      <c r="F55" s="148"/>
      <c r="G55" s="150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31:F31"/>
    <mergeCell ref="B2:H2"/>
    <mergeCell ref="B3:H3"/>
    <mergeCell ref="B16:F16"/>
    <mergeCell ref="B17:F17"/>
    <mergeCell ref="B18:H18"/>
    <mergeCell ref="B54:F55"/>
    <mergeCell ref="G54:G55"/>
    <mergeCell ref="B32:F32"/>
    <mergeCell ref="B33:H33"/>
    <mergeCell ref="B46:F46"/>
    <mergeCell ref="B47:F47"/>
    <mergeCell ref="B52:F53"/>
    <mergeCell ref="G52:G5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8"/>
  <sheetViews>
    <sheetView topLeftCell="B1" workbookViewId="0">
      <selection activeCell="G14" sqref="G14"/>
    </sheetView>
  </sheetViews>
  <sheetFormatPr defaultRowHeight="15" x14ac:dyDescent="0.25"/>
  <cols>
    <col min="2" max="2" width="24.7109375" customWidth="1"/>
    <col min="8" max="8" width="35.7109375" customWidth="1"/>
  </cols>
  <sheetData>
    <row r="1" spans="1:8" x14ac:dyDescent="0.25">
      <c r="A1" s="156" t="s">
        <v>30</v>
      </c>
      <c r="B1" s="157"/>
      <c r="C1" s="157"/>
      <c r="D1" s="157"/>
      <c r="E1" s="157"/>
      <c r="F1" s="157"/>
      <c r="G1" s="157"/>
      <c r="H1" s="158"/>
    </row>
    <row r="2" spans="1:8" x14ac:dyDescent="0.25">
      <c r="A2" s="159"/>
      <c r="B2" s="160"/>
      <c r="C2" s="160"/>
      <c r="D2" s="160"/>
      <c r="E2" s="160"/>
      <c r="F2" s="160"/>
      <c r="G2" s="160"/>
      <c r="H2" s="161"/>
    </row>
    <row r="3" spans="1:8" ht="60" x14ac:dyDescent="0.25">
      <c r="A3" s="1"/>
      <c r="B3" s="1" t="s">
        <v>0</v>
      </c>
      <c r="C3" s="2"/>
      <c r="D3" s="1" t="s">
        <v>2</v>
      </c>
      <c r="E3" s="1" t="s">
        <v>3</v>
      </c>
      <c r="F3" s="1" t="s">
        <v>4</v>
      </c>
      <c r="G3" s="2" t="s">
        <v>5</v>
      </c>
      <c r="H3" s="2" t="s">
        <v>6</v>
      </c>
    </row>
    <row r="4" spans="1:8" x14ac:dyDescent="0.25">
      <c r="A4" s="1"/>
      <c r="B4" s="3" t="s">
        <v>31</v>
      </c>
      <c r="C4" s="1"/>
      <c r="D4" s="1">
        <v>87.51</v>
      </c>
      <c r="E4" s="1">
        <v>47.76</v>
      </c>
      <c r="F4" s="1">
        <v>231.74</v>
      </c>
      <c r="G4" s="42">
        <v>1715.9</v>
      </c>
      <c r="H4" s="1"/>
    </row>
    <row r="5" spans="1:8" x14ac:dyDescent="0.25">
      <c r="A5" s="1"/>
      <c r="B5" s="3" t="s">
        <v>32</v>
      </c>
      <c r="C5" s="1"/>
      <c r="D5" s="1">
        <v>52.95</v>
      </c>
      <c r="E5" s="1">
        <v>65.38</v>
      </c>
      <c r="F5" s="1">
        <v>213.82</v>
      </c>
      <c r="G5" s="1">
        <v>1579.96</v>
      </c>
      <c r="H5" s="1"/>
    </row>
    <row r="6" spans="1:8" x14ac:dyDescent="0.25">
      <c r="A6" s="1"/>
      <c r="B6" s="3" t="s">
        <v>33</v>
      </c>
      <c r="C6" s="1"/>
      <c r="D6" s="1">
        <v>62.14</v>
      </c>
      <c r="E6" s="1">
        <v>59.05</v>
      </c>
      <c r="F6" s="1">
        <v>231.85</v>
      </c>
      <c r="G6" s="42">
        <v>1758.7</v>
      </c>
      <c r="H6" s="1"/>
    </row>
    <row r="7" spans="1:8" x14ac:dyDescent="0.25">
      <c r="A7" s="1"/>
      <c r="B7" s="3" t="s">
        <v>34</v>
      </c>
      <c r="C7" s="1"/>
      <c r="D7" s="1">
        <v>53.15</v>
      </c>
      <c r="E7" s="1">
        <v>46.9</v>
      </c>
      <c r="F7" s="1">
        <v>237.16</v>
      </c>
      <c r="G7" s="42">
        <v>1628.92</v>
      </c>
      <c r="H7" s="1"/>
    </row>
    <row r="8" spans="1:8" x14ac:dyDescent="0.25">
      <c r="A8" s="1"/>
      <c r="B8" s="3" t="s">
        <v>35</v>
      </c>
      <c r="C8" s="1"/>
      <c r="D8" s="1">
        <v>49.16</v>
      </c>
      <c r="E8" s="1">
        <v>69.23</v>
      </c>
      <c r="F8" s="1">
        <v>208.69</v>
      </c>
      <c r="G8" s="1">
        <v>1698.7</v>
      </c>
      <c r="H8" s="1"/>
    </row>
    <row r="9" spans="1:8" x14ac:dyDescent="0.25">
      <c r="A9" s="1"/>
      <c r="B9" s="3" t="s">
        <v>36</v>
      </c>
      <c r="C9" s="1"/>
      <c r="D9" s="1">
        <v>56.52</v>
      </c>
      <c r="E9" s="1">
        <v>73.94</v>
      </c>
      <c r="F9" s="1">
        <v>250.94</v>
      </c>
      <c r="G9" s="1">
        <v>1737.4</v>
      </c>
      <c r="H9" s="1"/>
    </row>
    <row r="10" spans="1:8" x14ac:dyDescent="0.25">
      <c r="A10" s="1"/>
      <c r="B10" s="3" t="s">
        <v>37</v>
      </c>
      <c r="C10" s="1"/>
      <c r="D10" s="1">
        <v>76.81</v>
      </c>
      <c r="E10" s="1">
        <v>52.51</v>
      </c>
      <c r="F10" s="1">
        <v>256.04000000000002</v>
      </c>
      <c r="G10" s="1">
        <v>1725.16</v>
      </c>
      <c r="H10" s="1"/>
    </row>
    <row r="11" spans="1:8" x14ac:dyDescent="0.25">
      <c r="A11" s="1"/>
      <c r="B11" s="3" t="s">
        <v>38</v>
      </c>
      <c r="C11" s="1"/>
      <c r="D11" s="1">
        <v>79.87</v>
      </c>
      <c r="E11" s="1">
        <v>64.52</v>
      </c>
      <c r="F11" s="1">
        <v>215.01</v>
      </c>
      <c r="G11" s="1">
        <v>1776.96</v>
      </c>
      <c r="H11" s="1"/>
    </row>
    <row r="12" spans="1:8" x14ac:dyDescent="0.25">
      <c r="A12" s="1"/>
      <c r="B12" s="3" t="s">
        <v>39</v>
      </c>
      <c r="C12" s="1"/>
      <c r="D12" s="1">
        <v>63.45</v>
      </c>
      <c r="E12" s="1">
        <v>60.81</v>
      </c>
      <c r="F12" s="1">
        <v>240.01</v>
      </c>
      <c r="G12" s="1">
        <v>1648.84</v>
      </c>
      <c r="H12" s="1"/>
    </row>
    <row r="13" spans="1:8" x14ac:dyDescent="0.25">
      <c r="A13" s="1"/>
      <c r="B13" s="3" t="s">
        <v>40</v>
      </c>
      <c r="C13" s="1"/>
      <c r="D13" s="1">
        <v>47.04</v>
      </c>
      <c r="E13" s="1">
        <v>52.44</v>
      </c>
      <c r="F13" s="1">
        <v>182.82</v>
      </c>
      <c r="G13" s="42">
        <v>1486.3</v>
      </c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628.6</v>
      </c>
      <c r="E19" s="1">
        <f>SUM(E4:E17)</f>
        <v>592.54</v>
      </c>
      <c r="F19" s="1">
        <f>SUM(F4:F17)</f>
        <v>2268.0800000000004</v>
      </c>
      <c r="G19" s="1">
        <f>SUM(G4:G17)</f>
        <v>16756.84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49">
        <f>D19/D24</f>
        <v>62.86</v>
      </c>
      <c r="E21" s="149">
        <f t="shared" ref="E21:G21" si="0">E19/E24</f>
        <v>59.253999999999998</v>
      </c>
      <c r="F21" s="149">
        <f t="shared" si="0"/>
        <v>226.80800000000005</v>
      </c>
      <c r="G21" s="149">
        <f t="shared" si="0"/>
        <v>1675.684</v>
      </c>
      <c r="H21" s="1"/>
    </row>
    <row r="22" spans="1:8" x14ac:dyDescent="0.25">
      <c r="A22" s="1"/>
      <c r="B22" s="1"/>
      <c r="C22" s="1"/>
      <c r="D22" s="150"/>
      <c r="E22" s="150"/>
      <c r="F22" s="150"/>
      <c r="G22" s="150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>
        <v>10</v>
      </c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3" t="s">
        <v>11</v>
      </c>
      <c r="C26" s="1"/>
      <c r="D26" s="1">
        <v>1</v>
      </c>
      <c r="E26" s="1">
        <f>E21/D21</f>
        <v>0.94263442570792233</v>
      </c>
      <c r="F26" s="1">
        <f>F21/D21</f>
        <v>3.6081450843143501</v>
      </c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3" t="s">
        <v>51</v>
      </c>
      <c r="C28" s="3"/>
      <c r="D28" s="3"/>
      <c r="E28" s="3"/>
      <c r="F28" s="3"/>
      <c r="G28" s="3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3" t="s">
        <v>52</v>
      </c>
      <c r="C30" s="1"/>
      <c r="D30" s="1">
        <v>4</v>
      </c>
      <c r="E30" s="1">
        <v>9</v>
      </c>
      <c r="F30" s="1">
        <v>4</v>
      </c>
      <c r="G30" s="1"/>
      <c r="H30" s="1"/>
    </row>
    <row r="31" spans="1:8" x14ac:dyDescent="0.25">
      <c r="A31" s="1"/>
      <c r="B31" s="3"/>
      <c r="C31" s="1"/>
      <c r="D31" s="1"/>
      <c r="E31" s="1"/>
      <c r="F31" s="1"/>
      <c r="G31" s="1"/>
      <c r="H31" s="1"/>
    </row>
    <row r="32" spans="1:8" x14ac:dyDescent="0.25">
      <c r="B32" s="3" t="s">
        <v>53</v>
      </c>
      <c r="C32" s="1"/>
      <c r="D32" s="1">
        <f>D19*D30</f>
        <v>2514.4</v>
      </c>
      <c r="E32" s="1">
        <f t="shared" ref="E32:F32" si="1">E19*E30</f>
        <v>5332.86</v>
      </c>
      <c r="F32" s="1">
        <f t="shared" si="1"/>
        <v>9072.3200000000015</v>
      </c>
      <c r="G32" s="1"/>
      <c r="H32" s="1"/>
    </row>
    <row r="33" spans="2:8" x14ac:dyDescent="0.25">
      <c r="B33" s="3"/>
      <c r="C33" s="1"/>
      <c r="D33" s="1"/>
      <c r="E33" s="1"/>
      <c r="F33" s="1"/>
      <c r="G33" s="1"/>
      <c r="H33" s="1"/>
    </row>
    <row r="34" spans="2:8" x14ac:dyDescent="0.25">
      <c r="B34" s="3" t="s">
        <v>54</v>
      </c>
      <c r="C34" s="1"/>
      <c r="D34" s="1">
        <f>D32+E32+F32</f>
        <v>16919.580000000002</v>
      </c>
      <c r="E34" s="1"/>
      <c r="F34" s="1"/>
      <c r="G34" s="1"/>
      <c r="H34" s="1"/>
    </row>
    <row r="35" spans="2:8" x14ac:dyDescent="0.25">
      <c r="B35" s="3"/>
      <c r="C35" s="1"/>
      <c r="D35" s="1"/>
      <c r="E35" s="1"/>
      <c r="F35" s="1"/>
      <c r="G35" s="1"/>
      <c r="H35" s="1"/>
    </row>
    <row r="36" spans="2:8" ht="30" x14ac:dyDescent="0.25">
      <c r="B36" s="4" t="s">
        <v>55</v>
      </c>
      <c r="C36" s="1"/>
      <c r="D36" s="1">
        <f>D32*100/D34</f>
        <v>14.8608889818778</v>
      </c>
      <c r="E36" s="1">
        <f>E32*100/D34</f>
        <v>31.518867489618533</v>
      </c>
      <c r="F36" s="1">
        <f>F32*100/D34</f>
        <v>53.620243528503664</v>
      </c>
      <c r="G36" s="1"/>
    </row>
    <row r="37" spans="2:8" x14ac:dyDescent="0.25">
      <c r="B37" s="3"/>
      <c r="C37" s="1"/>
      <c r="D37" s="1"/>
      <c r="E37" s="1"/>
      <c r="F37" s="1"/>
      <c r="G37" s="1"/>
    </row>
    <row r="38" spans="2:8" ht="45" x14ac:dyDescent="0.25">
      <c r="B38" s="4" t="s">
        <v>56</v>
      </c>
      <c r="C38" s="1"/>
      <c r="D38" s="3" t="s">
        <v>57</v>
      </c>
      <c r="E38" s="3" t="s">
        <v>58</v>
      </c>
      <c r="F38" s="3" t="s">
        <v>59</v>
      </c>
      <c r="G38" s="1"/>
    </row>
  </sheetData>
  <mergeCells count="5">
    <mergeCell ref="A1:H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5"/>
  <sheetViews>
    <sheetView workbookViewId="0">
      <selection activeCell="F14" sqref="F14"/>
    </sheetView>
  </sheetViews>
  <sheetFormatPr defaultRowHeight="15" x14ac:dyDescent="0.25"/>
  <cols>
    <col min="3" max="3" width="27.42578125" customWidth="1"/>
    <col min="8" max="8" width="38.140625" customWidth="1"/>
  </cols>
  <sheetData>
    <row r="1" spans="1:8" x14ac:dyDescent="0.25">
      <c r="A1" s="156" t="s">
        <v>46</v>
      </c>
      <c r="B1" s="157"/>
      <c r="C1" s="157"/>
      <c r="D1" s="157"/>
      <c r="E1" s="157"/>
      <c r="F1" s="157"/>
      <c r="G1" s="157"/>
      <c r="H1" s="158"/>
    </row>
    <row r="2" spans="1:8" x14ac:dyDescent="0.25">
      <c r="A2" s="159"/>
      <c r="B2" s="160"/>
      <c r="C2" s="160"/>
      <c r="D2" s="160"/>
      <c r="E2" s="160"/>
      <c r="F2" s="160"/>
      <c r="G2" s="160"/>
      <c r="H2" s="161"/>
    </row>
    <row r="3" spans="1:8" ht="30" x14ac:dyDescent="0.25">
      <c r="A3" s="1"/>
      <c r="B3" s="140"/>
      <c r="C3" s="142"/>
      <c r="D3" s="3" t="s">
        <v>47</v>
      </c>
      <c r="E3" s="3" t="s">
        <v>12</v>
      </c>
      <c r="F3" s="4" t="s">
        <v>13</v>
      </c>
      <c r="G3" s="2"/>
      <c r="H3" s="2" t="s">
        <v>6</v>
      </c>
    </row>
    <row r="4" spans="1:8" x14ac:dyDescent="0.25">
      <c r="A4" s="1"/>
      <c r="B4" s="3" t="s">
        <v>31</v>
      </c>
      <c r="C4" s="1"/>
      <c r="D4" s="1">
        <v>18.72</v>
      </c>
      <c r="E4" s="1">
        <v>29.88</v>
      </c>
      <c r="F4" s="1">
        <v>16.39</v>
      </c>
      <c r="G4" s="1"/>
      <c r="H4" s="1"/>
    </row>
    <row r="5" spans="1:8" x14ac:dyDescent="0.25">
      <c r="A5" s="1"/>
      <c r="B5" s="3" t="s">
        <v>32</v>
      </c>
      <c r="C5" s="1"/>
      <c r="D5" s="1">
        <v>16.440000000000001</v>
      </c>
      <c r="E5" s="1">
        <v>33.450000000000003</v>
      </c>
      <c r="F5" s="1">
        <v>15.1</v>
      </c>
      <c r="G5" s="1"/>
      <c r="H5" s="1"/>
    </row>
    <row r="6" spans="1:8" x14ac:dyDescent="0.25">
      <c r="A6" s="1"/>
      <c r="B6" s="3" t="s">
        <v>33</v>
      </c>
      <c r="C6" s="1"/>
      <c r="D6" s="1">
        <v>21.28</v>
      </c>
      <c r="E6" s="1">
        <v>27.38</v>
      </c>
      <c r="F6" s="1">
        <v>16.32</v>
      </c>
      <c r="G6" s="1"/>
      <c r="H6" s="1"/>
    </row>
    <row r="7" spans="1:8" x14ac:dyDescent="0.25">
      <c r="A7" s="1"/>
      <c r="B7" s="3" t="s">
        <v>34</v>
      </c>
      <c r="C7" s="1"/>
      <c r="D7" s="1">
        <v>17.55</v>
      </c>
      <c r="E7" s="1">
        <v>31.62</v>
      </c>
      <c r="F7" s="1">
        <v>15.82</v>
      </c>
      <c r="G7" s="1"/>
      <c r="H7" s="1"/>
    </row>
    <row r="8" spans="1:8" x14ac:dyDescent="0.25">
      <c r="A8" s="1"/>
      <c r="B8" s="3" t="s">
        <v>35</v>
      </c>
      <c r="C8" s="1"/>
      <c r="D8" s="1">
        <v>18.260000000000002</v>
      </c>
      <c r="E8" s="1">
        <v>30.83</v>
      </c>
      <c r="F8" s="1">
        <v>15.89</v>
      </c>
      <c r="G8" s="1"/>
      <c r="H8" s="1"/>
    </row>
    <row r="9" spans="1:8" x14ac:dyDescent="0.25">
      <c r="A9" s="1"/>
      <c r="B9" s="3" t="s">
        <v>36</v>
      </c>
      <c r="C9" s="1"/>
      <c r="D9" s="1">
        <v>20.5</v>
      </c>
      <c r="E9" s="1">
        <v>29.66</v>
      </c>
      <c r="F9" s="1">
        <v>14.83</v>
      </c>
      <c r="G9" s="1"/>
      <c r="H9" s="1"/>
    </row>
    <row r="10" spans="1:8" x14ac:dyDescent="0.25">
      <c r="A10" s="1"/>
      <c r="B10" s="3" t="s">
        <v>37</v>
      </c>
      <c r="C10" s="1"/>
      <c r="D10" s="1">
        <v>21.03</v>
      </c>
      <c r="E10" s="1">
        <v>26.11</v>
      </c>
      <c r="F10" s="1">
        <v>17.84</v>
      </c>
      <c r="G10" s="1"/>
      <c r="H10" s="1"/>
    </row>
    <row r="11" spans="1:8" x14ac:dyDescent="0.25">
      <c r="A11" s="1"/>
      <c r="B11" s="3" t="s">
        <v>38</v>
      </c>
      <c r="C11" s="1"/>
      <c r="D11" s="1">
        <v>16.55</v>
      </c>
      <c r="E11" s="1">
        <v>31.28</v>
      </c>
      <c r="F11" s="1">
        <v>17.149999999999999</v>
      </c>
      <c r="G11" s="1"/>
      <c r="H11" s="1"/>
    </row>
    <row r="12" spans="1:8" x14ac:dyDescent="0.25">
      <c r="A12" s="1"/>
      <c r="B12" s="3" t="s">
        <v>39</v>
      </c>
      <c r="C12" s="1"/>
      <c r="D12" s="1">
        <v>19.93</v>
      </c>
      <c r="E12" s="1">
        <v>30.51</v>
      </c>
      <c r="F12" s="1">
        <v>14.54</v>
      </c>
      <c r="G12" s="1"/>
      <c r="H12" s="1"/>
    </row>
    <row r="13" spans="1:8" x14ac:dyDescent="0.25">
      <c r="A13" s="1"/>
      <c r="B13" s="3" t="s">
        <v>40</v>
      </c>
      <c r="C13" s="1"/>
      <c r="D13" s="1">
        <v>19.190000000000001</v>
      </c>
      <c r="E13" s="1">
        <v>29.65</v>
      </c>
      <c r="F13" s="1">
        <v>16.149999999999999</v>
      </c>
      <c r="G13" s="1"/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62"/>
      <c r="C18" s="142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189.45000000000002</v>
      </c>
      <c r="E19" s="1">
        <f>SUM(E4:E17)</f>
        <v>300.37</v>
      </c>
      <c r="F19" s="1">
        <f>SUM(F4:F17)</f>
        <v>160.03</v>
      </c>
      <c r="G19" s="1"/>
      <c r="H19" s="1"/>
    </row>
    <row r="20" spans="1:8" x14ac:dyDescent="0.25">
      <c r="A20" s="1"/>
      <c r="B20" s="162"/>
      <c r="C20" s="142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49">
        <f>D19/D24</f>
        <v>18.945</v>
      </c>
      <c r="E21" s="149">
        <f t="shared" ref="E21:F21" si="0">E19/E24</f>
        <v>30.036999999999999</v>
      </c>
      <c r="F21" s="149">
        <f t="shared" si="0"/>
        <v>16.003</v>
      </c>
      <c r="G21" s="149"/>
      <c r="H21" s="1"/>
    </row>
    <row r="22" spans="1:8" x14ac:dyDescent="0.25">
      <c r="A22" s="1"/>
      <c r="B22" s="1"/>
      <c r="C22" s="1"/>
      <c r="D22" s="150"/>
      <c r="E22" s="150"/>
      <c r="F22" s="150"/>
      <c r="G22" s="150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/>
      <c r="H24" s="1"/>
    </row>
    <row r="25" spans="1:8" x14ac:dyDescent="0.25">
      <c r="A25" s="1"/>
      <c r="B25" s="162"/>
      <c r="C25" s="142"/>
      <c r="D25" s="1"/>
      <c r="E25" s="1"/>
      <c r="F25" s="1"/>
      <c r="G25" s="1"/>
      <c r="H25" s="1"/>
    </row>
  </sheetData>
  <mergeCells count="9">
    <mergeCell ref="B25:C25"/>
    <mergeCell ref="A1:H2"/>
    <mergeCell ref="B3:C3"/>
    <mergeCell ref="B18:C18"/>
    <mergeCell ref="B20:C20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"/>
  <sheetViews>
    <sheetView workbookViewId="0">
      <selection activeCell="C13" sqref="C13"/>
    </sheetView>
  </sheetViews>
  <sheetFormatPr defaultRowHeight="15" x14ac:dyDescent="0.25"/>
  <cols>
    <col min="1" max="1" width="4.28515625" customWidth="1"/>
    <col min="2" max="2" width="35.42578125" customWidth="1"/>
    <col min="8" max="8" width="46.140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17</v>
      </c>
      <c r="C2" s="6"/>
      <c r="D2" s="6"/>
      <c r="E2" s="6"/>
      <c r="F2" s="6"/>
      <c r="G2" s="6"/>
    </row>
    <row r="3" spans="1:7" ht="15.75" thickBot="1" x14ac:dyDescent="0.3">
      <c r="A3" s="1"/>
      <c r="B3" s="5" t="s">
        <v>9</v>
      </c>
      <c r="C3" s="6"/>
      <c r="D3" s="6"/>
      <c r="E3" s="6"/>
      <c r="F3" s="6"/>
      <c r="G3" s="6"/>
    </row>
    <row r="4" spans="1:7" ht="19.5" customHeight="1" thickBot="1" x14ac:dyDescent="0.3">
      <c r="A4" s="1"/>
      <c r="B4" s="71" t="s">
        <v>91</v>
      </c>
      <c r="C4" s="137" t="s">
        <v>61</v>
      </c>
      <c r="D4" s="83">
        <v>14</v>
      </c>
      <c r="E4" s="83">
        <v>7.4</v>
      </c>
      <c r="F4" s="83">
        <v>16.899999999999999</v>
      </c>
      <c r="G4" s="83">
        <v>186</v>
      </c>
    </row>
    <row r="5" spans="1:7" ht="14.25" customHeight="1" thickBot="1" x14ac:dyDescent="0.3">
      <c r="A5" s="1"/>
      <c r="B5" s="66" t="s">
        <v>92</v>
      </c>
      <c r="C5" s="104">
        <v>200</v>
      </c>
      <c r="D5" s="83">
        <v>0.46</v>
      </c>
      <c r="E5" s="85">
        <v>0.1</v>
      </c>
      <c r="F5" s="83">
        <v>22.9</v>
      </c>
      <c r="G5" s="85">
        <v>93.32</v>
      </c>
    </row>
    <row r="6" spans="1:7" ht="15.75" customHeight="1" x14ac:dyDescent="0.25">
      <c r="A6" s="1"/>
      <c r="B6" s="72" t="s">
        <v>144</v>
      </c>
      <c r="C6" s="128">
        <v>50</v>
      </c>
      <c r="D6" s="138">
        <v>3.2</v>
      </c>
      <c r="E6" s="138">
        <v>0.6</v>
      </c>
      <c r="F6" s="138">
        <v>22</v>
      </c>
      <c r="G6" s="138">
        <v>104</v>
      </c>
    </row>
    <row r="7" spans="1:7" x14ac:dyDescent="0.25">
      <c r="A7" s="1"/>
      <c r="B7" s="90" t="s">
        <v>10</v>
      </c>
      <c r="C7" s="91"/>
      <c r="D7" s="91">
        <f>SUM(D4:D6)</f>
        <v>17.66</v>
      </c>
      <c r="E7" s="91">
        <f>SUM(E4:E6)</f>
        <v>8.1</v>
      </c>
      <c r="F7" s="91">
        <f>SUM(F4:F6)</f>
        <v>61.8</v>
      </c>
      <c r="G7" s="91">
        <f>SUM(G4:G6)</f>
        <v>383.32</v>
      </c>
    </row>
    <row r="8" spans="1:7" x14ac:dyDescent="0.25">
      <c r="A8" s="1"/>
      <c r="B8" s="92" t="s">
        <v>11</v>
      </c>
      <c r="C8" s="93"/>
      <c r="D8" s="93">
        <v>1</v>
      </c>
      <c r="E8" s="93">
        <f>E7/D7</f>
        <v>0.45866364665911663</v>
      </c>
      <c r="F8" s="93">
        <f>F7/D7</f>
        <v>3.4994337485843712</v>
      </c>
      <c r="G8" s="93"/>
    </row>
    <row r="9" spans="1:7" x14ac:dyDescent="0.25">
      <c r="A9" s="1"/>
      <c r="B9" s="151" t="s">
        <v>66</v>
      </c>
      <c r="C9" s="152"/>
      <c r="D9" s="152"/>
      <c r="E9" s="152"/>
      <c r="F9" s="153"/>
      <c r="G9" s="93">
        <f>G7*65/G31</f>
        <v>15.907323582177218</v>
      </c>
    </row>
    <row r="10" spans="1:7" x14ac:dyDescent="0.25">
      <c r="A10" s="1"/>
      <c r="B10" s="151" t="s">
        <v>65</v>
      </c>
      <c r="C10" s="152"/>
      <c r="D10" s="152"/>
      <c r="E10" s="152"/>
      <c r="F10" s="153"/>
      <c r="G10" s="93">
        <f>G7*75/G31</f>
        <v>18.354604133281406</v>
      </c>
    </row>
    <row r="11" spans="1:7" ht="15.75" thickBot="1" x14ac:dyDescent="0.3">
      <c r="A11" s="1"/>
      <c r="B11" s="94" t="s">
        <v>12</v>
      </c>
      <c r="C11" s="95"/>
      <c r="D11" s="95"/>
      <c r="E11" s="95"/>
      <c r="F11" s="95"/>
      <c r="G11" s="95"/>
    </row>
    <row r="12" spans="1:7" ht="32.25" thickBot="1" x14ac:dyDescent="0.3">
      <c r="A12" s="1"/>
      <c r="B12" s="68" t="s">
        <v>130</v>
      </c>
      <c r="C12" s="82">
        <v>50</v>
      </c>
      <c r="D12" s="83">
        <v>1.75</v>
      </c>
      <c r="E12" s="83">
        <v>4.3</v>
      </c>
      <c r="F12" s="83">
        <v>1.95</v>
      </c>
      <c r="G12" s="85">
        <v>54</v>
      </c>
    </row>
    <row r="13" spans="1:7" ht="16.5" thickBot="1" x14ac:dyDescent="0.3">
      <c r="A13" s="1"/>
      <c r="B13" s="68" t="s">
        <v>67</v>
      </c>
      <c r="C13" s="111">
        <v>150</v>
      </c>
      <c r="D13" s="86">
        <v>3.15</v>
      </c>
      <c r="E13" s="86">
        <v>4.95</v>
      </c>
      <c r="F13" s="86">
        <v>20.100000000000001</v>
      </c>
      <c r="G13" s="86">
        <v>138</v>
      </c>
    </row>
    <row r="14" spans="1:7" ht="16.5" thickBot="1" x14ac:dyDescent="0.3">
      <c r="A14" s="1"/>
      <c r="B14" s="68" t="s">
        <v>126</v>
      </c>
      <c r="C14" s="82">
        <v>60</v>
      </c>
      <c r="D14" s="102">
        <v>12.06</v>
      </c>
      <c r="E14" s="102">
        <v>8.4</v>
      </c>
      <c r="F14" s="102">
        <v>22.8</v>
      </c>
      <c r="G14" s="102">
        <v>124.2</v>
      </c>
    </row>
    <row r="15" spans="1:7" ht="32.25" thickBot="1" x14ac:dyDescent="0.3">
      <c r="A15" s="1"/>
      <c r="B15" s="65" t="s">
        <v>114</v>
      </c>
      <c r="C15" s="96">
        <v>200</v>
      </c>
      <c r="D15" s="83">
        <v>0.6</v>
      </c>
      <c r="E15" s="83"/>
      <c r="F15" s="83">
        <v>16.399999999999999</v>
      </c>
      <c r="G15" s="83">
        <v>75</v>
      </c>
    </row>
    <row r="16" spans="1:7" ht="16.5" thickBot="1" x14ac:dyDescent="0.3">
      <c r="A16" s="1"/>
      <c r="B16" s="67" t="s">
        <v>63</v>
      </c>
      <c r="C16" s="96">
        <v>30</v>
      </c>
      <c r="D16" s="83">
        <v>1.98</v>
      </c>
      <c r="E16" s="83">
        <v>0.36</v>
      </c>
      <c r="F16" s="83">
        <v>10.26</v>
      </c>
      <c r="G16" s="83">
        <v>54.3</v>
      </c>
    </row>
    <row r="17" spans="1:7" ht="16.5" thickBot="1" x14ac:dyDescent="0.3">
      <c r="A17" s="1"/>
      <c r="B17" s="67" t="s">
        <v>113</v>
      </c>
      <c r="C17" s="104">
        <v>50</v>
      </c>
      <c r="D17" s="89">
        <v>3.1</v>
      </c>
      <c r="E17" s="89">
        <v>0.62</v>
      </c>
      <c r="F17" s="89">
        <v>24.5</v>
      </c>
      <c r="G17" s="89">
        <v>140</v>
      </c>
    </row>
    <row r="18" spans="1:7" ht="16.5" thickBot="1" x14ac:dyDescent="0.3">
      <c r="A18" s="1"/>
      <c r="B18" s="67" t="s">
        <v>142</v>
      </c>
      <c r="C18" s="96">
        <v>60</v>
      </c>
      <c r="D18" s="83">
        <v>6.96</v>
      </c>
      <c r="E18" s="83">
        <v>17.82</v>
      </c>
      <c r="F18" s="83">
        <v>32.4</v>
      </c>
      <c r="G18" s="83">
        <v>230.3</v>
      </c>
    </row>
    <row r="19" spans="1:7" x14ac:dyDescent="0.25">
      <c r="A19" s="1"/>
      <c r="B19" s="90" t="s">
        <v>10</v>
      </c>
      <c r="C19" s="91"/>
      <c r="D19" s="91">
        <f>SUM(D12:D18)</f>
        <v>29.600000000000005</v>
      </c>
      <c r="E19" s="91">
        <f>SUM(E12:E18)</f>
        <v>36.450000000000003</v>
      </c>
      <c r="F19" s="91">
        <f>SUM(F12:F18)</f>
        <v>128.41</v>
      </c>
      <c r="G19" s="91">
        <f>SUM(G12:G18)</f>
        <v>815.8</v>
      </c>
    </row>
    <row r="20" spans="1:7" x14ac:dyDescent="0.25">
      <c r="A20" s="1"/>
      <c r="B20" s="92" t="s">
        <v>11</v>
      </c>
      <c r="C20" s="93"/>
      <c r="D20" s="93">
        <v>1</v>
      </c>
      <c r="E20" s="93">
        <f>E19/D19</f>
        <v>1.2314189189189189</v>
      </c>
      <c r="F20" s="93">
        <f>F19/D19</f>
        <v>4.3381756756756751</v>
      </c>
      <c r="G20" s="93"/>
    </row>
    <row r="21" spans="1:7" x14ac:dyDescent="0.25">
      <c r="A21" s="1"/>
      <c r="B21" s="151" t="s">
        <v>64</v>
      </c>
      <c r="C21" s="152"/>
      <c r="D21" s="152"/>
      <c r="E21" s="152"/>
      <c r="F21" s="153"/>
      <c r="G21" s="93">
        <f>G19*65/G31</f>
        <v>33.854728629709321</v>
      </c>
    </row>
    <row r="22" spans="1:7" x14ac:dyDescent="0.25">
      <c r="A22" s="1"/>
      <c r="B22" s="151" t="s">
        <v>65</v>
      </c>
      <c r="C22" s="152"/>
      <c r="D22" s="152"/>
      <c r="E22" s="152"/>
      <c r="F22" s="153"/>
      <c r="G22" s="93">
        <f>G19*75/G31</f>
        <v>39.063148418895366</v>
      </c>
    </row>
    <row r="23" spans="1:7" x14ac:dyDescent="0.25">
      <c r="A23" s="1"/>
      <c r="B23" s="94" t="s">
        <v>13</v>
      </c>
      <c r="C23" s="95"/>
      <c r="D23" s="95"/>
      <c r="E23" s="95"/>
      <c r="F23" s="95"/>
      <c r="G23" s="95"/>
    </row>
    <row r="24" spans="1:7" ht="15.75" x14ac:dyDescent="0.25">
      <c r="A24" s="1"/>
      <c r="B24" s="80" t="s">
        <v>93</v>
      </c>
      <c r="C24" s="43">
        <v>105</v>
      </c>
      <c r="D24" s="59">
        <v>10.62</v>
      </c>
      <c r="E24" s="59">
        <v>12.93</v>
      </c>
      <c r="F24" s="59">
        <v>20.12</v>
      </c>
      <c r="G24" s="59">
        <v>220.19</v>
      </c>
    </row>
    <row r="25" spans="1:7" ht="16.5" thickBot="1" x14ac:dyDescent="0.3">
      <c r="A25" s="1"/>
      <c r="B25" s="81" t="s">
        <v>115</v>
      </c>
      <c r="C25" s="50">
        <v>200</v>
      </c>
      <c r="D25" s="19">
        <v>0.2</v>
      </c>
      <c r="E25" s="19"/>
      <c r="F25" s="19">
        <v>14</v>
      </c>
      <c r="G25" s="19">
        <v>58</v>
      </c>
    </row>
    <row r="26" spans="1:7" ht="15.75" x14ac:dyDescent="0.25">
      <c r="A26" s="1"/>
      <c r="B26" s="49" t="s">
        <v>122</v>
      </c>
      <c r="C26" s="50">
        <v>100</v>
      </c>
      <c r="D26" s="28">
        <v>1.5</v>
      </c>
      <c r="E26" s="28">
        <v>0.1</v>
      </c>
      <c r="F26" s="28">
        <v>21</v>
      </c>
      <c r="G26" s="28">
        <v>89</v>
      </c>
    </row>
    <row r="27" spans="1:7" x14ac:dyDescent="0.25">
      <c r="A27" s="1"/>
      <c r="B27" s="3" t="s">
        <v>10</v>
      </c>
      <c r="C27" s="1"/>
      <c r="D27" s="1">
        <f>SUM(D24:D26)</f>
        <v>12.319999999999999</v>
      </c>
      <c r="E27" s="1">
        <f>SUM(E24:E26)</f>
        <v>13.03</v>
      </c>
      <c r="F27" s="1">
        <f>SUM(F24:F26)</f>
        <v>55.120000000000005</v>
      </c>
      <c r="G27" s="1">
        <f>SUM(G24:G26)</f>
        <v>367.19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1.0576298701298703</v>
      </c>
      <c r="F28" s="1">
        <f>F27/D27</f>
        <v>4.4740259740259747</v>
      </c>
      <c r="G28" s="1"/>
    </row>
    <row r="29" spans="1:7" x14ac:dyDescent="0.25">
      <c r="A29" s="1"/>
      <c r="B29" s="140" t="s">
        <v>64</v>
      </c>
      <c r="C29" s="154"/>
      <c r="D29" s="154"/>
      <c r="E29" s="154"/>
      <c r="F29" s="155"/>
      <c r="G29" s="1">
        <f>G27*65/G31</f>
        <v>15.237947788113464</v>
      </c>
    </row>
    <row r="30" spans="1:7" x14ac:dyDescent="0.25">
      <c r="A30" s="1"/>
      <c r="B30" s="140" t="s">
        <v>65</v>
      </c>
      <c r="C30" s="154"/>
      <c r="D30" s="154"/>
      <c r="E30" s="154"/>
      <c r="F30" s="155"/>
      <c r="G30" s="1">
        <f>G27*75/G31</f>
        <v>17.582247447823228</v>
      </c>
    </row>
    <row r="31" spans="1:7" x14ac:dyDescent="0.25">
      <c r="A31" s="1"/>
      <c r="B31" s="3" t="s">
        <v>14</v>
      </c>
      <c r="C31" s="1"/>
      <c r="D31" s="1">
        <f>D7+D19+D27</f>
        <v>59.580000000000005</v>
      </c>
      <c r="E31" s="1">
        <f>E7+E19+E27</f>
        <v>57.580000000000005</v>
      </c>
      <c r="F31" s="1">
        <f>F7+F19+F27</f>
        <v>245.32999999999998</v>
      </c>
      <c r="G31" s="1">
        <f>G7+G19+G27</f>
        <v>1566.31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0.9664316884860692</v>
      </c>
      <c r="F33" s="1">
        <f>F31/D31</f>
        <v>4.1176569318563274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3" t="s">
        <v>16</v>
      </c>
      <c r="C35" s="144"/>
      <c r="D35" s="144"/>
      <c r="E35" s="144"/>
      <c r="F35" s="145"/>
      <c r="G35" s="149">
        <f>G31*100/2100</f>
        <v>74.586190476190481</v>
      </c>
    </row>
    <row r="36" spans="1:7" x14ac:dyDescent="0.25">
      <c r="A36" s="1"/>
      <c r="B36" s="146"/>
      <c r="C36" s="147"/>
      <c r="D36" s="147"/>
      <c r="E36" s="147"/>
      <c r="F36" s="148"/>
      <c r="G36" s="150"/>
    </row>
    <row r="37" spans="1:7" x14ac:dyDescent="0.25">
      <c r="A37" s="1"/>
      <c r="B37" s="143" t="s">
        <v>15</v>
      </c>
      <c r="C37" s="144"/>
      <c r="D37" s="144"/>
      <c r="E37" s="144"/>
      <c r="F37" s="145"/>
      <c r="G37" s="149">
        <f>G31*100/2300</f>
        <v>68.100434782608701</v>
      </c>
    </row>
    <row r="38" spans="1:7" x14ac:dyDescent="0.25">
      <c r="A38" s="1"/>
      <c r="B38" s="146"/>
      <c r="C38" s="147"/>
      <c r="D38" s="147"/>
      <c r="E38" s="147"/>
      <c r="F38" s="148"/>
      <c r="G38" s="150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/>
      <c r="C43" s="1"/>
      <c r="D43" s="1"/>
      <c r="E43" s="1"/>
      <c r="F43" s="1"/>
      <c r="G43" s="1"/>
    </row>
    <row r="44" spans="1:7" x14ac:dyDescent="0.25">
      <c r="A44" s="1"/>
      <c r="B44" s="3" t="s">
        <v>53</v>
      </c>
      <c r="C44" s="1"/>
      <c r="D44" s="1">
        <f>D31*D42</f>
        <v>238.32000000000002</v>
      </c>
      <c r="E44" s="1">
        <f t="shared" ref="E44:F44" si="0">E31*E42</f>
        <v>518.22</v>
      </c>
      <c r="F44" s="1">
        <f t="shared" si="0"/>
        <v>981.31999999999994</v>
      </c>
      <c r="G44" s="1"/>
    </row>
    <row r="45" spans="1:7" x14ac:dyDescent="0.25">
      <c r="A45" s="1"/>
      <c r="B45" s="3"/>
      <c r="C45" s="1"/>
      <c r="D45" s="1"/>
      <c r="E45" s="1"/>
      <c r="F45" s="1"/>
      <c r="G45" s="1"/>
    </row>
    <row r="46" spans="1:7" x14ac:dyDescent="0.25">
      <c r="A46" s="1"/>
      <c r="B46" s="3" t="s">
        <v>54</v>
      </c>
      <c r="C46" s="1"/>
      <c r="D46" s="1">
        <f>D44+E44+F44</f>
        <v>1737.8600000000001</v>
      </c>
      <c r="E46" s="1"/>
      <c r="F46" s="1"/>
      <c r="G46" s="1"/>
    </row>
    <row r="47" spans="1:7" x14ac:dyDescent="0.25">
      <c r="A47" s="1"/>
      <c r="B47" s="3"/>
      <c r="C47" s="1"/>
      <c r="D47" s="1"/>
      <c r="E47" s="1"/>
      <c r="F47" s="1"/>
      <c r="G47" s="1"/>
    </row>
    <row r="48" spans="1:7" ht="30" x14ac:dyDescent="0.25">
      <c r="A48" s="1"/>
      <c r="B48" s="4" t="s">
        <v>55</v>
      </c>
      <c r="C48" s="1"/>
      <c r="D48" s="1">
        <f>D44*100/D46</f>
        <v>13.71341765159449</v>
      </c>
      <c r="E48" s="1">
        <f>E44*100/D46</f>
        <v>29.819433095876537</v>
      </c>
      <c r="F48" s="1">
        <f>F44*100/D46</f>
        <v>56.467149252528969</v>
      </c>
      <c r="G48" s="1"/>
    </row>
    <row r="49" spans="1:7" x14ac:dyDescent="0.25">
      <c r="A49" s="1"/>
      <c r="B49" s="3"/>
      <c r="C49" s="1"/>
      <c r="D49" s="1"/>
      <c r="E49" s="1"/>
      <c r="F49" s="1"/>
      <c r="G49" s="1"/>
    </row>
    <row r="50" spans="1:7" ht="15" customHeight="1" x14ac:dyDescent="0.25">
      <c r="A50" s="1"/>
      <c r="B50" s="4" t="s">
        <v>56</v>
      </c>
      <c r="C50" s="1"/>
      <c r="D50" s="3" t="s">
        <v>57</v>
      </c>
      <c r="E50" s="3" t="s">
        <v>58</v>
      </c>
      <c r="F50" s="3" t="s">
        <v>59</v>
      </c>
      <c r="G50" s="1"/>
    </row>
    <row r="52" spans="1:7" ht="15" customHeight="1" x14ac:dyDescent="0.25"/>
  </sheetData>
  <mergeCells count="10">
    <mergeCell ref="B9:F9"/>
    <mergeCell ref="B10:F10"/>
    <mergeCell ref="B21:F21"/>
    <mergeCell ref="B22:F22"/>
    <mergeCell ref="B29:F29"/>
    <mergeCell ref="B30:F30"/>
    <mergeCell ref="B35:F36"/>
    <mergeCell ref="G35:G36"/>
    <mergeCell ref="B37:F38"/>
    <mergeCell ref="G37:G38"/>
  </mergeCells>
  <pageMargins left="1.1811023622047245" right="0.19685039370078741" top="0.19685039370078741" bottom="0.19685039370078741" header="0.19685039370078741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1"/>
  <sheetViews>
    <sheetView tabSelected="1" workbookViewId="0">
      <selection activeCell="B8" sqref="B8:G8"/>
    </sheetView>
  </sheetViews>
  <sheetFormatPr defaultRowHeight="15" x14ac:dyDescent="0.25"/>
  <cols>
    <col min="1" max="1" width="4.7109375" customWidth="1"/>
    <col min="2" max="2" width="35.7109375" customWidth="1"/>
    <col min="8" max="8" width="45.5703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18</v>
      </c>
      <c r="C2" s="6"/>
      <c r="D2" s="6"/>
      <c r="E2" s="6"/>
      <c r="F2" s="6"/>
      <c r="G2" s="6"/>
    </row>
    <row r="3" spans="1:7" x14ac:dyDescent="0.25">
      <c r="A3" s="1"/>
      <c r="B3" s="5" t="s">
        <v>9</v>
      </c>
      <c r="C3" s="6"/>
      <c r="D3" s="6"/>
      <c r="E3" s="6"/>
      <c r="F3" s="6"/>
      <c r="G3" s="6"/>
    </row>
    <row r="4" spans="1:7" ht="15.75" x14ac:dyDescent="0.25">
      <c r="A4" s="1"/>
      <c r="B4" s="70" t="s">
        <v>94</v>
      </c>
      <c r="C4" s="82">
        <v>50</v>
      </c>
      <c r="D4" s="116">
        <v>9.75</v>
      </c>
      <c r="E4" s="116">
        <v>3.95</v>
      </c>
      <c r="F4" s="116">
        <v>1.73</v>
      </c>
      <c r="G4" s="116">
        <v>82.3</v>
      </c>
    </row>
    <row r="5" spans="1:7" ht="21.75" customHeight="1" thickBot="1" x14ac:dyDescent="0.3">
      <c r="A5" s="1"/>
      <c r="B5" s="70" t="s">
        <v>95</v>
      </c>
      <c r="C5" s="82">
        <v>150</v>
      </c>
      <c r="D5" s="86">
        <v>3.45</v>
      </c>
      <c r="E5" s="86">
        <v>4.2</v>
      </c>
      <c r="F5" s="110">
        <v>36.299999999999997</v>
      </c>
      <c r="G5" s="110">
        <v>196.5</v>
      </c>
    </row>
    <row r="6" spans="1:7" ht="16.5" thickBot="1" x14ac:dyDescent="0.3">
      <c r="A6" s="1"/>
      <c r="B6" s="66" t="s">
        <v>76</v>
      </c>
      <c r="C6" s="82">
        <v>200</v>
      </c>
      <c r="D6" s="83">
        <v>3.6</v>
      </c>
      <c r="E6" s="83">
        <v>2.8</v>
      </c>
      <c r="F6" s="85">
        <v>17.600000000000001</v>
      </c>
      <c r="G6" s="85">
        <v>110</v>
      </c>
    </row>
    <row r="7" spans="1:7" ht="21.75" customHeight="1" thickBot="1" x14ac:dyDescent="0.3">
      <c r="A7" s="1"/>
      <c r="B7" s="74" t="s">
        <v>63</v>
      </c>
      <c r="C7" s="82">
        <v>30</v>
      </c>
      <c r="D7" s="83">
        <v>1.98</v>
      </c>
      <c r="E7" s="83">
        <v>0.36</v>
      </c>
      <c r="F7" s="83">
        <v>10.26</v>
      </c>
      <c r="G7" s="83">
        <v>54.3</v>
      </c>
    </row>
    <row r="8" spans="1:7" ht="16.5" thickBot="1" x14ac:dyDescent="0.3">
      <c r="A8" s="1"/>
      <c r="B8" s="66" t="s">
        <v>73</v>
      </c>
      <c r="C8" s="84">
        <v>40</v>
      </c>
      <c r="D8" s="89">
        <v>5.72</v>
      </c>
      <c r="E8" s="89">
        <v>7.92</v>
      </c>
      <c r="F8" s="89">
        <v>9.7200000000000006</v>
      </c>
      <c r="G8" s="89">
        <v>132.80000000000001</v>
      </c>
    </row>
    <row r="9" spans="1:7" ht="15.75" x14ac:dyDescent="0.25">
      <c r="A9" s="1"/>
      <c r="B9" s="67" t="s">
        <v>10</v>
      </c>
      <c r="C9" s="133"/>
      <c r="D9" s="91">
        <f>SUM(D4:D7)</f>
        <v>18.78</v>
      </c>
      <c r="E9" s="91">
        <f>SUM(E4:E7)</f>
        <v>11.309999999999999</v>
      </c>
      <c r="F9" s="91">
        <f>SUM(F4:F7)</f>
        <v>65.89</v>
      </c>
      <c r="G9" s="134">
        <f>SUM(G4:G7)</f>
        <v>443.1</v>
      </c>
    </row>
    <row r="10" spans="1:7" x14ac:dyDescent="0.25">
      <c r="A10" s="1"/>
      <c r="B10" s="92" t="s">
        <v>11</v>
      </c>
      <c r="C10" s="93"/>
      <c r="D10" s="93">
        <v>1</v>
      </c>
      <c r="E10" s="93">
        <f>E9/D9</f>
        <v>0.6022364217252395</v>
      </c>
      <c r="F10" s="93">
        <f>F9/D9</f>
        <v>3.5085197018104366</v>
      </c>
      <c r="G10" s="93"/>
    </row>
    <row r="11" spans="1:7" x14ac:dyDescent="0.25">
      <c r="A11" s="1"/>
      <c r="B11" s="151" t="s">
        <v>64</v>
      </c>
      <c r="C11" s="152"/>
      <c r="D11" s="152"/>
      <c r="E11" s="152"/>
      <c r="F11" s="153"/>
      <c r="G11" s="93">
        <f>G9*65/G31</f>
        <v>18.172210584761377</v>
      </c>
    </row>
    <row r="12" spans="1:7" x14ac:dyDescent="0.25">
      <c r="A12" s="1"/>
      <c r="B12" s="151" t="s">
        <v>65</v>
      </c>
      <c r="C12" s="152"/>
      <c r="D12" s="152"/>
      <c r="E12" s="152"/>
      <c r="F12" s="153"/>
      <c r="G12" s="93">
        <f>G9*75/G31</f>
        <v>20.967935290109281</v>
      </c>
    </row>
    <row r="13" spans="1:7" ht="15.75" thickBot="1" x14ac:dyDescent="0.3">
      <c r="A13" s="1"/>
      <c r="B13" s="94" t="s">
        <v>12</v>
      </c>
      <c r="C13" s="95"/>
      <c r="D13" s="95"/>
      <c r="E13" s="95"/>
      <c r="F13" s="95"/>
      <c r="G13" s="95"/>
    </row>
    <row r="14" spans="1:7" ht="32.25" thickBot="1" x14ac:dyDescent="0.3">
      <c r="A14" s="1"/>
      <c r="B14" s="68" t="s">
        <v>152</v>
      </c>
      <c r="C14" s="96" t="s">
        <v>153</v>
      </c>
      <c r="D14" s="83">
        <v>12.25</v>
      </c>
      <c r="E14" s="83">
        <v>18.399999999999999</v>
      </c>
      <c r="F14" s="83">
        <v>18.88</v>
      </c>
      <c r="G14" s="83">
        <v>293.12</v>
      </c>
    </row>
    <row r="15" spans="1:7" ht="16.5" thickBot="1" x14ac:dyDescent="0.3">
      <c r="A15" s="29"/>
      <c r="B15" s="73" t="s">
        <v>118</v>
      </c>
      <c r="C15" s="82">
        <v>200</v>
      </c>
      <c r="D15" s="89">
        <v>0.2</v>
      </c>
      <c r="E15" s="89">
        <v>0.06</v>
      </c>
      <c r="F15" s="89">
        <v>15</v>
      </c>
      <c r="G15" s="89">
        <v>56</v>
      </c>
    </row>
    <row r="16" spans="1:7" ht="16.5" thickBot="1" x14ac:dyDescent="0.3">
      <c r="A16" s="1"/>
      <c r="B16" s="68" t="s">
        <v>63</v>
      </c>
      <c r="C16" s="135">
        <v>30</v>
      </c>
      <c r="D16" s="89">
        <v>1.98</v>
      </c>
      <c r="E16" s="89">
        <v>0.36</v>
      </c>
      <c r="F16" s="89">
        <v>10.26</v>
      </c>
      <c r="G16" s="89">
        <v>54.3</v>
      </c>
    </row>
    <row r="17" spans="1:7" ht="15.75" thickBot="1" x14ac:dyDescent="0.3">
      <c r="A17" s="1"/>
      <c r="B17" s="125" t="s">
        <v>79</v>
      </c>
      <c r="C17" s="86">
        <v>45</v>
      </c>
      <c r="D17" s="86">
        <v>5.8</v>
      </c>
      <c r="E17" s="86">
        <v>7.51</v>
      </c>
      <c r="F17" s="86">
        <v>7.2</v>
      </c>
      <c r="G17" s="86">
        <v>163.1</v>
      </c>
    </row>
    <row r="18" spans="1:7" ht="15.75" x14ac:dyDescent="0.25">
      <c r="A18" s="1"/>
      <c r="B18" s="66" t="s">
        <v>138</v>
      </c>
      <c r="C18" s="111">
        <v>150</v>
      </c>
      <c r="D18" s="136">
        <v>2.25</v>
      </c>
      <c r="E18" s="136">
        <v>0.15</v>
      </c>
      <c r="F18" s="136">
        <v>31.5</v>
      </c>
      <c r="G18" s="136">
        <v>133.5</v>
      </c>
    </row>
    <row r="19" spans="1:7" x14ac:dyDescent="0.25">
      <c r="A19" s="1"/>
      <c r="B19" s="90" t="s">
        <v>10</v>
      </c>
      <c r="C19" s="91"/>
      <c r="D19" s="91">
        <f>SUM(D14:D17)</f>
        <v>20.23</v>
      </c>
      <c r="E19" s="91">
        <f>SUM(E14:E17)</f>
        <v>26.33</v>
      </c>
      <c r="F19" s="91">
        <f>SUM(F14:F17)</f>
        <v>51.339999999999996</v>
      </c>
      <c r="G19" s="91">
        <f>SUM(G14:G18)</f>
        <v>700.02</v>
      </c>
    </row>
    <row r="20" spans="1:7" x14ac:dyDescent="0.25">
      <c r="A20" s="1"/>
      <c r="B20" s="92" t="s">
        <v>11</v>
      </c>
      <c r="C20" s="93"/>
      <c r="D20" s="93">
        <v>1</v>
      </c>
      <c r="E20" s="93">
        <f>E19/D19</f>
        <v>1.301532377656945</v>
      </c>
      <c r="F20" s="93">
        <f>F19/D19</f>
        <v>2.53781512605042</v>
      </c>
      <c r="G20" s="93"/>
    </row>
    <row r="21" spans="1:7" x14ac:dyDescent="0.25">
      <c r="A21" s="1"/>
      <c r="B21" s="151" t="s">
        <v>64</v>
      </c>
      <c r="C21" s="152"/>
      <c r="D21" s="152"/>
      <c r="E21" s="152"/>
      <c r="F21" s="153"/>
      <c r="G21" s="93">
        <f>G19*65/G31</f>
        <v>28.70889382429397</v>
      </c>
    </row>
    <row r="22" spans="1:7" x14ac:dyDescent="0.25">
      <c r="A22" s="1"/>
      <c r="B22" s="151" t="s">
        <v>65</v>
      </c>
      <c r="C22" s="152"/>
      <c r="D22" s="152"/>
      <c r="E22" s="152"/>
      <c r="F22" s="153"/>
      <c r="G22" s="93">
        <f>G19*75/G31</f>
        <v>33.125646720339198</v>
      </c>
    </row>
    <row r="23" spans="1:7" x14ac:dyDescent="0.25">
      <c r="A23" s="1"/>
      <c r="B23" s="22" t="s">
        <v>13</v>
      </c>
      <c r="C23" s="23"/>
      <c r="D23" s="23"/>
      <c r="E23" s="23"/>
      <c r="F23" s="23"/>
      <c r="G23" s="23"/>
    </row>
    <row r="24" spans="1:7" ht="15.75" x14ac:dyDescent="0.25">
      <c r="A24" s="29"/>
      <c r="B24" s="77" t="s">
        <v>81</v>
      </c>
      <c r="C24" s="43">
        <v>100</v>
      </c>
      <c r="D24" s="28">
        <v>4.7</v>
      </c>
      <c r="E24" s="28">
        <v>4.7</v>
      </c>
      <c r="F24" s="28">
        <v>37</v>
      </c>
      <c r="G24" s="28">
        <v>208</v>
      </c>
    </row>
    <row r="25" spans="1:7" ht="16.5" thickBot="1" x14ac:dyDescent="0.3">
      <c r="A25" s="1"/>
      <c r="B25" s="46" t="s">
        <v>83</v>
      </c>
      <c r="C25" s="53">
        <v>200</v>
      </c>
      <c r="D25" s="19">
        <v>4.2</v>
      </c>
      <c r="E25" s="26">
        <v>4</v>
      </c>
      <c r="F25" s="19">
        <v>18</v>
      </c>
      <c r="G25" s="19">
        <v>124.8</v>
      </c>
    </row>
    <row r="26" spans="1:7" ht="16.5" thickBot="1" x14ac:dyDescent="0.3">
      <c r="A26" s="1"/>
      <c r="B26" s="46" t="s">
        <v>120</v>
      </c>
      <c r="C26" s="53">
        <v>30</v>
      </c>
      <c r="D26" s="30">
        <v>0.96</v>
      </c>
      <c r="E26" s="30">
        <v>0.84</v>
      </c>
      <c r="F26" s="30">
        <v>24.03</v>
      </c>
      <c r="G26" s="30">
        <v>109</v>
      </c>
    </row>
    <row r="27" spans="1:7" x14ac:dyDescent="0.25">
      <c r="A27" s="1"/>
      <c r="B27" s="3" t="s">
        <v>10</v>
      </c>
      <c r="C27" s="25"/>
      <c r="D27" s="25">
        <f>SUM(D24:D26)</f>
        <v>9.86</v>
      </c>
      <c r="E27" s="25">
        <f>SUM(E24:E26)</f>
        <v>9.5399999999999991</v>
      </c>
      <c r="F27" s="25">
        <f>SUM(F24:F26)</f>
        <v>79.03</v>
      </c>
      <c r="G27" s="25">
        <f>SUM(G24:G26)</f>
        <v>441.8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0.96754563894523327</v>
      </c>
      <c r="F28" s="1">
        <f>F27/D27</f>
        <v>8.0152129817444226</v>
      </c>
      <c r="G28" s="1"/>
    </row>
    <row r="29" spans="1:7" x14ac:dyDescent="0.25">
      <c r="A29" s="1"/>
      <c r="B29" s="140" t="s">
        <v>64</v>
      </c>
      <c r="C29" s="154"/>
      <c r="D29" s="154"/>
      <c r="E29" s="154"/>
      <c r="F29" s="155"/>
      <c r="G29" s="1">
        <f>G27*65/G31</f>
        <v>18.118895590944653</v>
      </c>
    </row>
    <row r="30" spans="1:7" x14ac:dyDescent="0.25">
      <c r="A30" s="1"/>
      <c r="B30" s="140" t="s">
        <v>65</v>
      </c>
      <c r="C30" s="154"/>
      <c r="D30" s="154"/>
      <c r="E30" s="154"/>
      <c r="F30" s="155"/>
      <c r="G30" s="1">
        <f>G27*75/G31</f>
        <v>20.906417989551525</v>
      </c>
    </row>
    <row r="31" spans="1:7" x14ac:dyDescent="0.25">
      <c r="A31" s="1"/>
      <c r="B31" s="3" t="s">
        <v>14</v>
      </c>
      <c r="C31" s="1"/>
      <c r="D31" s="1">
        <f>D9+D19+D27</f>
        <v>48.870000000000005</v>
      </c>
      <c r="E31" s="1">
        <f>E9+E19+E27</f>
        <v>47.18</v>
      </c>
      <c r="F31" s="1">
        <f>F9+F19+F27</f>
        <v>196.26</v>
      </c>
      <c r="G31" s="39">
        <f>G9+G19+G27</f>
        <v>1584.9199999999998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0.96541845713116425</v>
      </c>
      <c r="F33" s="1">
        <f>F31/D31</f>
        <v>4.0159607120933085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3" t="s">
        <v>16</v>
      </c>
      <c r="C35" s="144"/>
      <c r="D35" s="144"/>
      <c r="E35" s="144"/>
      <c r="F35" s="145"/>
      <c r="G35" s="149">
        <f>G31*100/2100</f>
        <v>75.472380952380945</v>
      </c>
    </row>
    <row r="36" spans="1:7" x14ac:dyDescent="0.25">
      <c r="A36" s="1"/>
      <c r="B36" s="146"/>
      <c r="C36" s="147"/>
      <c r="D36" s="147"/>
      <c r="E36" s="147"/>
      <c r="F36" s="148"/>
      <c r="G36" s="150"/>
    </row>
    <row r="37" spans="1:7" x14ac:dyDescent="0.25">
      <c r="A37" s="1"/>
      <c r="B37" s="143" t="s">
        <v>15</v>
      </c>
      <c r="C37" s="144"/>
      <c r="D37" s="144"/>
      <c r="E37" s="144"/>
      <c r="F37" s="145"/>
      <c r="G37" s="149">
        <f>G31*100/2300</f>
        <v>68.90956521739129</v>
      </c>
    </row>
    <row r="38" spans="1:7" x14ac:dyDescent="0.25">
      <c r="A38" s="1"/>
      <c r="B38" s="146"/>
      <c r="C38" s="147"/>
      <c r="D38" s="147"/>
      <c r="E38" s="147"/>
      <c r="F38" s="148"/>
      <c r="G38" s="150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D31*D41</f>
        <v>195.48000000000002</v>
      </c>
      <c r="E42" s="1">
        <f>E31*E41</f>
        <v>424.62</v>
      </c>
      <c r="F42" s="1">
        <f>F31*F41</f>
        <v>785.04</v>
      </c>
      <c r="G42" s="1"/>
    </row>
    <row r="43" spans="1:7" x14ac:dyDescent="0.25">
      <c r="A43" s="1"/>
      <c r="B43" s="3" t="s">
        <v>54</v>
      </c>
      <c r="C43" s="1"/>
      <c r="D43" s="1">
        <f>D42+E42+F42</f>
        <v>1405.1399999999999</v>
      </c>
      <c r="E43" s="1"/>
      <c r="F43" s="1"/>
      <c r="G43" s="1"/>
    </row>
    <row r="44" spans="1:7" x14ac:dyDescent="0.25">
      <c r="A44" s="1"/>
      <c r="B44" s="4" t="s">
        <v>55</v>
      </c>
      <c r="C44" s="1"/>
      <c r="D44" s="1">
        <f>D42*100/D43</f>
        <v>13.911781032494984</v>
      </c>
      <c r="E44" s="1">
        <f>E42*100/D43</f>
        <v>30.219052905760282</v>
      </c>
      <c r="F44" s="1">
        <f>F42*100/D43</f>
        <v>55.869166061744743</v>
      </c>
      <c r="G44" s="1"/>
    </row>
    <row r="45" spans="1:7" x14ac:dyDescent="0.25">
      <c r="A45" s="1"/>
      <c r="B45" s="3"/>
      <c r="C45" s="1"/>
      <c r="D45" s="1"/>
      <c r="E45" s="1"/>
      <c r="F45" s="1"/>
      <c r="G45" s="1"/>
    </row>
    <row r="46" spans="1:7" ht="30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  <row r="49" ht="15" customHeight="1" x14ac:dyDescent="0.25"/>
    <row r="51" ht="15" customHeight="1" x14ac:dyDescent="0.25"/>
  </sheetData>
  <mergeCells count="10">
    <mergeCell ref="B21:F21"/>
    <mergeCell ref="B11:F11"/>
    <mergeCell ref="B12:F12"/>
    <mergeCell ref="B37:F38"/>
    <mergeCell ref="G37:G38"/>
    <mergeCell ref="B22:F22"/>
    <mergeCell ref="B29:F29"/>
    <mergeCell ref="B30:F30"/>
    <mergeCell ref="B35:F36"/>
    <mergeCell ref="G35:G36"/>
  </mergeCells>
  <pageMargins left="1.102362204724409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workbookViewId="0">
      <selection activeCell="B12" sqref="B12:G12"/>
    </sheetView>
  </sheetViews>
  <sheetFormatPr defaultRowHeight="15" x14ac:dyDescent="0.25"/>
  <cols>
    <col min="1" max="1" width="5.42578125" customWidth="1"/>
    <col min="2" max="2" width="35.5703125" customWidth="1"/>
    <col min="8" max="8" width="44.28515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0" t="s">
        <v>19</v>
      </c>
      <c r="C2" s="141"/>
      <c r="D2" s="141"/>
      <c r="E2" s="141"/>
      <c r="F2" s="141"/>
      <c r="G2" s="141"/>
      <c r="H2" s="142"/>
    </row>
    <row r="3" spans="1:8" ht="15.75" thickBot="1" x14ac:dyDescent="0.3">
      <c r="A3" s="1"/>
      <c r="B3" s="140" t="s">
        <v>9</v>
      </c>
      <c r="C3" s="141"/>
      <c r="D3" s="141"/>
      <c r="E3" s="141"/>
      <c r="F3" s="141"/>
      <c r="G3" s="141"/>
      <c r="H3" s="142"/>
    </row>
    <row r="4" spans="1:8" ht="16.5" thickBot="1" x14ac:dyDescent="0.3">
      <c r="A4" s="1"/>
      <c r="B4" s="67" t="s">
        <v>87</v>
      </c>
      <c r="C4" s="82">
        <v>150</v>
      </c>
      <c r="D4" s="83">
        <v>5.0999999999999996</v>
      </c>
      <c r="E4" s="83">
        <v>5.1100000000000003</v>
      </c>
      <c r="F4" s="83">
        <v>23.7</v>
      </c>
      <c r="G4" s="83">
        <v>201</v>
      </c>
    </row>
    <row r="5" spans="1:8" ht="17.25" customHeight="1" thickBot="1" x14ac:dyDescent="0.3">
      <c r="A5" s="1"/>
      <c r="B5" s="75" t="s">
        <v>98</v>
      </c>
      <c r="C5" s="128">
        <v>200</v>
      </c>
      <c r="D5" s="83">
        <v>0.2</v>
      </c>
      <c r="E5" s="83">
        <v>0.06</v>
      </c>
      <c r="F5" s="83">
        <v>12.8</v>
      </c>
      <c r="G5" s="85">
        <v>63.2</v>
      </c>
    </row>
    <row r="6" spans="1:8" ht="16.5" thickBot="1" x14ac:dyDescent="0.3">
      <c r="A6" s="1"/>
      <c r="B6" s="67" t="s">
        <v>154</v>
      </c>
      <c r="C6" s="84">
        <v>40</v>
      </c>
      <c r="D6" s="89">
        <v>5.72</v>
      </c>
      <c r="E6" s="89">
        <v>7.92</v>
      </c>
      <c r="F6" s="89">
        <v>9.7200000000000006</v>
      </c>
      <c r="G6" s="89">
        <v>175.8</v>
      </c>
    </row>
    <row r="7" spans="1:8" x14ac:dyDescent="0.25">
      <c r="A7" s="1"/>
      <c r="B7" s="90" t="s">
        <v>10</v>
      </c>
      <c r="C7" s="91"/>
      <c r="D7" s="91">
        <f>SUM(D4:D6)</f>
        <v>11.02</v>
      </c>
      <c r="E7" s="91">
        <f>SUM(E4:E6)</f>
        <v>13.09</v>
      </c>
      <c r="F7" s="91">
        <f>SUM(F4:F6)</f>
        <v>46.22</v>
      </c>
      <c r="G7" s="91">
        <f>SUM(G4:G6)</f>
        <v>440</v>
      </c>
    </row>
    <row r="8" spans="1:8" x14ac:dyDescent="0.25">
      <c r="A8" s="1"/>
      <c r="B8" s="92" t="s">
        <v>11</v>
      </c>
      <c r="C8" s="93"/>
      <c r="D8" s="93">
        <v>1</v>
      </c>
      <c r="E8" s="93">
        <f>E7/D7</f>
        <v>1.1878402903811252</v>
      </c>
      <c r="F8" s="93">
        <f>F7/D7</f>
        <v>4.1941923774954626</v>
      </c>
      <c r="G8" s="93"/>
    </row>
    <row r="9" spans="1:8" x14ac:dyDescent="0.25">
      <c r="A9" s="1"/>
      <c r="B9" s="151" t="s">
        <v>64</v>
      </c>
      <c r="C9" s="152"/>
      <c r="D9" s="152"/>
      <c r="E9" s="152"/>
      <c r="F9" s="153"/>
      <c r="G9" s="93">
        <f>G7*65/G31</f>
        <v>17.997382198952881</v>
      </c>
    </row>
    <row r="10" spans="1:8" x14ac:dyDescent="0.25">
      <c r="A10" s="1"/>
      <c r="B10" s="151" t="s">
        <v>65</v>
      </c>
      <c r="C10" s="152"/>
      <c r="D10" s="152"/>
      <c r="E10" s="152"/>
      <c r="F10" s="153"/>
      <c r="G10" s="93">
        <f>G7*75/G31</f>
        <v>20.766210229561015</v>
      </c>
    </row>
    <row r="11" spans="1:8" ht="15.75" thickBot="1" x14ac:dyDescent="0.3">
      <c r="A11" s="1"/>
      <c r="B11" s="94" t="s">
        <v>12</v>
      </c>
      <c r="C11" s="95"/>
      <c r="D11" s="95"/>
      <c r="E11" s="95"/>
      <c r="F11" s="95"/>
      <c r="G11" s="95"/>
    </row>
    <row r="12" spans="1:8" ht="16.5" thickBot="1" x14ac:dyDescent="0.3">
      <c r="A12" s="1"/>
      <c r="B12" s="65" t="s">
        <v>155</v>
      </c>
      <c r="C12" s="128">
        <v>50</v>
      </c>
      <c r="D12" s="83">
        <v>6.6</v>
      </c>
      <c r="E12" s="88">
        <v>11.7</v>
      </c>
      <c r="F12" s="83">
        <v>1.2</v>
      </c>
      <c r="G12" s="83">
        <v>136.5</v>
      </c>
    </row>
    <row r="13" spans="1:8" ht="16.5" thickBot="1" x14ac:dyDescent="0.3">
      <c r="A13" s="1"/>
      <c r="B13" s="65" t="s">
        <v>135</v>
      </c>
      <c r="C13" s="84" t="s">
        <v>136</v>
      </c>
      <c r="D13" s="83">
        <v>21.6</v>
      </c>
      <c r="E13" s="83">
        <v>2.5</v>
      </c>
      <c r="F13" s="83">
        <v>2</v>
      </c>
      <c r="G13" s="85">
        <v>113.2</v>
      </c>
    </row>
    <row r="14" spans="1:8" ht="16.5" thickBot="1" x14ac:dyDescent="0.3">
      <c r="A14" s="1"/>
      <c r="B14" s="65" t="s">
        <v>77</v>
      </c>
      <c r="C14" s="84">
        <v>150</v>
      </c>
      <c r="D14" s="83">
        <v>3</v>
      </c>
      <c r="E14" s="83">
        <v>3</v>
      </c>
      <c r="F14" s="85">
        <v>14.6</v>
      </c>
      <c r="G14" s="85">
        <v>97</v>
      </c>
    </row>
    <row r="15" spans="1:8" ht="15" customHeight="1" thickBot="1" x14ac:dyDescent="0.3">
      <c r="A15" s="1"/>
      <c r="B15" s="65" t="s">
        <v>88</v>
      </c>
      <c r="C15" s="96">
        <v>200</v>
      </c>
      <c r="D15" s="129">
        <v>0.09</v>
      </c>
      <c r="E15" s="129">
        <v>0.06</v>
      </c>
      <c r="F15" s="129">
        <v>8.52</v>
      </c>
      <c r="G15" s="129">
        <v>35.020000000000003</v>
      </c>
    </row>
    <row r="16" spans="1:8" ht="16.5" thickBot="1" x14ac:dyDescent="0.3">
      <c r="A16" s="1"/>
      <c r="B16" s="67" t="s">
        <v>63</v>
      </c>
      <c r="C16" s="130">
        <v>40</v>
      </c>
      <c r="D16" s="83">
        <v>2.64</v>
      </c>
      <c r="E16" s="83">
        <v>0.48</v>
      </c>
      <c r="F16" s="83">
        <v>13.68</v>
      </c>
      <c r="G16" s="83">
        <v>72.400000000000006</v>
      </c>
    </row>
    <row r="17" spans="1:8" ht="16.5" thickBot="1" x14ac:dyDescent="0.3">
      <c r="A17" s="1"/>
      <c r="B17" s="67" t="s">
        <v>113</v>
      </c>
      <c r="C17" s="104">
        <v>50</v>
      </c>
      <c r="D17" s="131">
        <v>7.6</v>
      </c>
      <c r="E17" s="131">
        <v>0.51</v>
      </c>
      <c r="F17" s="131">
        <v>46.7</v>
      </c>
      <c r="G17" s="131">
        <v>231</v>
      </c>
    </row>
    <row r="18" spans="1:8" ht="16.5" thickBot="1" x14ac:dyDescent="0.3">
      <c r="A18" s="1"/>
      <c r="B18" s="67" t="s">
        <v>137</v>
      </c>
      <c r="C18" s="130">
        <v>150</v>
      </c>
      <c r="D18" s="83">
        <v>0.6</v>
      </c>
      <c r="E18" s="83">
        <v>0.6</v>
      </c>
      <c r="F18" s="83">
        <v>14.7</v>
      </c>
      <c r="G18" s="83">
        <v>67.5</v>
      </c>
    </row>
    <row r="19" spans="1:8" ht="15.75" x14ac:dyDescent="0.25">
      <c r="A19" s="29"/>
      <c r="B19" s="67" t="s">
        <v>10</v>
      </c>
      <c r="C19" s="104"/>
      <c r="D19" s="132">
        <f>SUM(D12:D18)</f>
        <v>42.13</v>
      </c>
      <c r="E19" s="132">
        <f>SUM(E12:E18)</f>
        <v>18.850000000000001</v>
      </c>
      <c r="F19" s="132">
        <f>SUM(F12:F18)</f>
        <v>101.4</v>
      </c>
      <c r="G19" s="132">
        <f>SUM(G12:G18)</f>
        <v>752.62</v>
      </c>
      <c r="H19" s="16"/>
    </row>
    <row r="20" spans="1:8" x14ac:dyDescent="0.25">
      <c r="A20" s="1"/>
      <c r="B20" s="92" t="s">
        <v>11</v>
      </c>
      <c r="C20" s="93"/>
      <c r="D20" s="93">
        <v>1</v>
      </c>
      <c r="E20" s="93">
        <f>E19/D19</f>
        <v>0.44742463802516025</v>
      </c>
      <c r="F20" s="93">
        <f>F19/D19</f>
        <v>2.4068359838594824</v>
      </c>
      <c r="G20" s="93"/>
    </row>
    <row r="21" spans="1:8" x14ac:dyDescent="0.25">
      <c r="A21" s="1"/>
      <c r="B21" s="151" t="s">
        <v>64</v>
      </c>
      <c r="C21" s="152"/>
      <c r="D21" s="152"/>
      <c r="E21" s="152"/>
      <c r="F21" s="153"/>
      <c r="G21" s="93">
        <f>G19*65/G31</f>
        <v>30.784522251308903</v>
      </c>
    </row>
    <row r="22" spans="1:8" x14ac:dyDescent="0.25">
      <c r="A22" s="1"/>
      <c r="B22" s="140" t="s">
        <v>68</v>
      </c>
      <c r="C22" s="154"/>
      <c r="D22" s="154"/>
      <c r="E22" s="154"/>
      <c r="F22" s="155"/>
      <c r="G22" s="1">
        <f>G19*75/G31</f>
        <v>35.520602597664116</v>
      </c>
    </row>
    <row r="23" spans="1:8" x14ac:dyDescent="0.25">
      <c r="A23" s="1"/>
      <c r="B23" s="5" t="s">
        <v>13</v>
      </c>
      <c r="C23" s="6"/>
      <c r="D23" s="6"/>
      <c r="E23" s="6"/>
      <c r="F23" s="6"/>
      <c r="G23" s="6"/>
    </row>
    <row r="24" spans="1:8" ht="15.75" x14ac:dyDescent="0.25">
      <c r="A24" s="1"/>
      <c r="B24" s="77" t="s">
        <v>111</v>
      </c>
      <c r="C24" s="52">
        <v>60</v>
      </c>
      <c r="D24" s="28">
        <v>2.66</v>
      </c>
      <c r="E24" s="28">
        <v>3.32</v>
      </c>
      <c r="F24" s="28">
        <v>40.5</v>
      </c>
      <c r="G24" s="28">
        <v>207.6</v>
      </c>
    </row>
    <row r="25" spans="1:8" ht="15.75" x14ac:dyDescent="0.25">
      <c r="A25" s="1"/>
      <c r="B25" s="46" t="s">
        <v>75</v>
      </c>
      <c r="C25" s="43">
        <v>200</v>
      </c>
      <c r="D25" s="31">
        <v>6</v>
      </c>
      <c r="E25" s="31">
        <v>5</v>
      </c>
      <c r="F25" s="31">
        <v>8</v>
      </c>
      <c r="G25" s="31">
        <v>101</v>
      </c>
    </row>
    <row r="26" spans="1:8" ht="15.75" x14ac:dyDescent="0.25">
      <c r="A26" s="1"/>
      <c r="B26" s="46" t="s">
        <v>119</v>
      </c>
      <c r="C26" s="43">
        <v>30</v>
      </c>
      <c r="D26" s="27">
        <v>0.12</v>
      </c>
      <c r="E26" s="27"/>
      <c r="F26" s="27">
        <v>22.8</v>
      </c>
      <c r="G26" s="27">
        <v>87.9</v>
      </c>
    </row>
    <row r="27" spans="1:8" x14ac:dyDescent="0.25">
      <c r="A27" s="1"/>
      <c r="B27" s="3" t="s">
        <v>10</v>
      </c>
      <c r="C27" s="1"/>
      <c r="D27" s="1">
        <f>SUM(D24:D26)</f>
        <v>8.7799999999999994</v>
      </c>
      <c r="E27" s="1">
        <f>SUM(E24:E26)</f>
        <v>8.32</v>
      </c>
      <c r="F27" s="1">
        <f>SUM(F24:F26)</f>
        <v>71.3</v>
      </c>
      <c r="G27" s="1">
        <f>SUM(G24:G26)</f>
        <v>396.5</v>
      </c>
    </row>
    <row r="28" spans="1:8" x14ac:dyDescent="0.25">
      <c r="A28" s="1"/>
      <c r="B28" s="3" t="s">
        <v>11</v>
      </c>
      <c r="C28" s="1"/>
      <c r="D28" s="1">
        <v>1</v>
      </c>
      <c r="E28" s="1">
        <f>E27/D27</f>
        <v>0.94760820045558092</v>
      </c>
      <c r="F28" s="1">
        <f>F27/D27</f>
        <v>8.1207289293849669</v>
      </c>
      <c r="G28" s="1"/>
    </row>
    <row r="29" spans="1:8" x14ac:dyDescent="0.25">
      <c r="A29" s="1"/>
      <c r="B29" s="140" t="s">
        <v>64</v>
      </c>
      <c r="C29" s="154"/>
      <c r="D29" s="154"/>
      <c r="E29" s="154"/>
      <c r="F29" s="155"/>
      <c r="G29" s="1">
        <f>G27*65/G31</f>
        <v>16.218095549738219</v>
      </c>
    </row>
    <row r="30" spans="1:8" x14ac:dyDescent="0.25">
      <c r="A30" s="1"/>
      <c r="B30" s="140" t="s">
        <v>65</v>
      </c>
      <c r="C30" s="154"/>
      <c r="D30" s="154"/>
      <c r="E30" s="154"/>
      <c r="F30" s="155"/>
      <c r="G30" s="1">
        <f>G27*75/G31</f>
        <v>18.71318717277487</v>
      </c>
    </row>
    <row r="31" spans="1:8" x14ac:dyDescent="0.25">
      <c r="A31" s="1"/>
      <c r="B31" s="3" t="s">
        <v>14</v>
      </c>
      <c r="C31" s="1"/>
      <c r="D31" s="1">
        <f>D7+D19+D27</f>
        <v>61.930000000000007</v>
      </c>
      <c r="E31" s="1">
        <f>E7+E19+E27</f>
        <v>40.260000000000005</v>
      </c>
      <c r="F31" s="1">
        <f>F7+F19+F27</f>
        <v>218.92000000000002</v>
      </c>
      <c r="G31" s="1">
        <f>G7+G19+G27</f>
        <v>1589.12</v>
      </c>
    </row>
    <row r="32" spans="1:8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0.65008880994671403</v>
      </c>
      <c r="F33" s="1">
        <f>F31/D31</f>
        <v>3.5349588244792507</v>
      </c>
      <c r="G33" s="1"/>
    </row>
    <row r="34" spans="1:7" x14ac:dyDescent="0.25">
      <c r="A34" s="1"/>
      <c r="B34" s="143" t="s">
        <v>16</v>
      </c>
      <c r="C34" s="144"/>
      <c r="D34" s="144"/>
      <c r="E34" s="144"/>
      <c r="F34" s="145"/>
      <c r="G34" s="149">
        <f>G31*100/2100</f>
        <v>75.672380952380948</v>
      </c>
    </row>
    <row r="35" spans="1:7" x14ac:dyDescent="0.25">
      <c r="A35" s="1"/>
      <c r="B35" s="146"/>
      <c r="C35" s="147"/>
      <c r="D35" s="147"/>
      <c r="E35" s="147"/>
      <c r="F35" s="148"/>
      <c r="G35" s="150"/>
    </row>
    <row r="36" spans="1:7" x14ac:dyDescent="0.25">
      <c r="A36" s="1"/>
      <c r="B36" s="143" t="s">
        <v>15</v>
      </c>
      <c r="C36" s="144"/>
      <c r="D36" s="144"/>
      <c r="E36" s="144"/>
      <c r="F36" s="145"/>
      <c r="G36" s="149">
        <f>G31*100/2300</f>
        <v>69.092173913043482</v>
      </c>
    </row>
    <row r="37" spans="1:7" x14ac:dyDescent="0.25">
      <c r="A37" s="1"/>
      <c r="B37" s="146"/>
      <c r="C37" s="147"/>
      <c r="D37" s="147"/>
      <c r="E37" s="147"/>
      <c r="F37" s="148"/>
      <c r="G37" s="150"/>
    </row>
    <row r="38" spans="1:7" x14ac:dyDescent="0.25">
      <c r="A38" s="1"/>
      <c r="B38" s="3" t="s">
        <v>51</v>
      </c>
      <c r="C38" s="3"/>
      <c r="D38" s="3"/>
      <c r="E38" s="3"/>
      <c r="F38" s="3"/>
      <c r="G38" s="3"/>
    </row>
    <row r="39" spans="1:7" x14ac:dyDescent="0.25">
      <c r="A39" s="1"/>
      <c r="B39" s="3" t="s">
        <v>52</v>
      </c>
      <c r="C39" s="1"/>
      <c r="D39" s="1">
        <v>4</v>
      </c>
      <c r="E39" s="1">
        <v>9</v>
      </c>
      <c r="F39" s="1">
        <v>4</v>
      </c>
      <c r="G39" s="1"/>
    </row>
    <row r="40" spans="1:7" x14ac:dyDescent="0.25">
      <c r="A40" s="1"/>
      <c r="B40" s="3" t="s">
        <v>53</v>
      </c>
      <c r="C40" s="1"/>
      <c r="D40" s="1">
        <f>D31*D39</f>
        <v>247.72000000000003</v>
      </c>
      <c r="E40" s="1">
        <f>E31*E39</f>
        <v>362.34000000000003</v>
      </c>
      <c r="F40" s="1">
        <f>F31*F39</f>
        <v>875.68000000000006</v>
      </c>
      <c r="G40" s="1"/>
    </row>
    <row r="41" spans="1:7" x14ac:dyDescent="0.25">
      <c r="A41" s="1"/>
      <c r="B41" s="3" t="s">
        <v>54</v>
      </c>
      <c r="C41" s="1"/>
      <c r="D41" s="1">
        <f>D40+E40+F40</f>
        <v>1485.7400000000002</v>
      </c>
      <c r="E41" s="1"/>
      <c r="F41" s="1"/>
      <c r="G41" s="1"/>
    </row>
    <row r="42" spans="1:7" ht="30" x14ac:dyDescent="0.25">
      <c r="A42" s="1"/>
      <c r="B42" s="4" t="s">
        <v>55</v>
      </c>
      <c r="C42" s="1"/>
      <c r="D42" s="1">
        <f>D40*100/D41</f>
        <v>16.67317296431408</v>
      </c>
      <c r="E42" s="1">
        <f>E40*100/D41</f>
        <v>24.387847133414994</v>
      </c>
      <c r="F42" s="1">
        <f>F40*100/D41</f>
        <v>58.938979902270916</v>
      </c>
      <c r="G42" s="1"/>
    </row>
    <row r="43" spans="1:7" ht="30" x14ac:dyDescent="0.25">
      <c r="A43" s="1"/>
      <c r="B43" s="4" t="s">
        <v>56</v>
      </c>
      <c r="C43" s="1"/>
      <c r="D43" s="3" t="s">
        <v>57</v>
      </c>
      <c r="E43" s="3" t="s">
        <v>58</v>
      </c>
      <c r="F43" s="3" t="s">
        <v>59</v>
      </c>
      <c r="G43" s="1"/>
    </row>
    <row r="44" spans="1:7" x14ac:dyDescent="0.25">
      <c r="A44" s="1"/>
    </row>
    <row r="48" spans="1:7" ht="15" customHeight="1" x14ac:dyDescent="0.25"/>
    <row r="50" ht="15" customHeight="1" x14ac:dyDescent="0.25"/>
  </sheetData>
  <mergeCells count="12">
    <mergeCell ref="B21:F21"/>
    <mergeCell ref="B2:H2"/>
    <mergeCell ref="B3:H3"/>
    <mergeCell ref="B9:F9"/>
    <mergeCell ref="B10:F10"/>
    <mergeCell ref="B36:F37"/>
    <mergeCell ref="G36:G37"/>
    <mergeCell ref="B22:F22"/>
    <mergeCell ref="B29:F29"/>
    <mergeCell ref="B30:F30"/>
    <mergeCell ref="B34:F35"/>
    <mergeCell ref="G34:G35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1"/>
  <sheetViews>
    <sheetView workbookViewId="0">
      <selection activeCell="B7" sqref="B7:G7"/>
    </sheetView>
  </sheetViews>
  <sheetFormatPr defaultRowHeight="15" x14ac:dyDescent="0.25"/>
  <cols>
    <col min="1" max="1" width="3.28515625" customWidth="1"/>
    <col min="2" max="2" width="32.85546875" customWidth="1"/>
    <col min="8" max="8" width="44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0" t="s">
        <v>20</v>
      </c>
      <c r="C2" s="141"/>
      <c r="D2" s="141"/>
      <c r="E2" s="141"/>
      <c r="F2" s="141"/>
      <c r="G2" s="141"/>
      <c r="H2" s="142"/>
    </row>
    <row r="3" spans="1:8" x14ac:dyDescent="0.25">
      <c r="A3" s="1"/>
      <c r="B3" s="140" t="s">
        <v>9</v>
      </c>
      <c r="C3" s="154"/>
      <c r="D3" s="154"/>
      <c r="E3" s="154"/>
      <c r="F3" s="154"/>
      <c r="G3" s="154"/>
      <c r="H3" s="155"/>
    </row>
    <row r="4" spans="1:8" ht="16.5" thickBot="1" x14ac:dyDescent="0.3">
      <c r="A4" s="1"/>
      <c r="B4" s="123" t="s">
        <v>78</v>
      </c>
      <c r="C4" s="82" t="s">
        <v>80</v>
      </c>
      <c r="D4" s="86">
        <v>9.5</v>
      </c>
      <c r="E4" s="86">
        <v>15.3</v>
      </c>
      <c r="F4" s="86">
        <v>1.6</v>
      </c>
      <c r="G4" s="110">
        <v>182</v>
      </c>
    </row>
    <row r="5" spans="1:8" ht="20.25" customHeight="1" thickBot="1" x14ac:dyDescent="0.3">
      <c r="A5" s="1"/>
      <c r="B5" s="67" t="s">
        <v>72</v>
      </c>
      <c r="C5" s="106">
        <v>200</v>
      </c>
      <c r="D5" s="86">
        <v>1.4</v>
      </c>
      <c r="E5" s="86">
        <v>1</v>
      </c>
      <c r="F5" s="86">
        <v>15</v>
      </c>
      <c r="G5" s="110">
        <v>78</v>
      </c>
    </row>
    <row r="6" spans="1:8" ht="15.75" x14ac:dyDescent="0.25">
      <c r="A6" s="1"/>
      <c r="B6" s="65" t="s">
        <v>63</v>
      </c>
      <c r="C6" s="104">
        <v>30</v>
      </c>
      <c r="D6" s="124">
        <v>1.98</v>
      </c>
      <c r="E6" s="124">
        <v>0.36</v>
      </c>
      <c r="F6" s="124">
        <v>10.26</v>
      </c>
      <c r="G6" s="124">
        <v>54.3</v>
      </c>
    </row>
    <row r="7" spans="1:8" ht="16.5" thickBot="1" x14ac:dyDescent="0.3">
      <c r="A7" s="1"/>
      <c r="B7" s="66" t="s">
        <v>73</v>
      </c>
      <c r="C7" s="84">
        <v>40</v>
      </c>
      <c r="D7" s="89">
        <v>5.72</v>
      </c>
      <c r="E7" s="89">
        <v>7.92</v>
      </c>
      <c r="F7" s="89">
        <v>9.7200000000000006</v>
      </c>
      <c r="G7" s="89">
        <v>132.80000000000001</v>
      </c>
    </row>
    <row r="8" spans="1:8" x14ac:dyDescent="0.25">
      <c r="A8" s="1"/>
      <c r="B8" s="90" t="s">
        <v>10</v>
      </c>
      <c r="C8" s="91"/>
      <c r="D8" s="91">
        <f>SUM(D4:D7)</f>
        <v>18.600000000000001</v>
      </c>
      <c r="E8" s="91">
        <f>SUM(E4:E7)</f>
        <v>24.58</v>
      </c>
      <c r="F8" s="91">
        <f>SUM(F4:F7)</f>
        <v>36.58</v>
      </c>
      <c r="G8" s="91">
        <f>SUM(G4:G7)</f>
        <v>447.1</v>
      </c>
    </row>
    <row r="9" spans="1:8" x14ac:dyDescent="0.25">
      <c r="A9" s="1"/>
      <c r="B9" s="92" t="s">
        <v>11</v>
      </c>
      <c r="C9" s="93"/>
      <c r="D9" s="93">
        <v>1</v>
      </c>
      <c r="E9" s="93">
        <f>E8/D8</f>
        <v>1.3215053763440858</v>
      </c>
      <c r="F9" s="93">
        <f>F8/D8</f>
        <v>1.9666666666666663</v>
      </c>
      <c r="G9" s="93"/>
    </row>
    <row r="10" spans="1:8" x14ac:dyDescent="0.25">
      <c r="A10" s="1"/>
      <c r="B10" s="151" t="s">
        <v>64</v>
      </c>
      <c r="C10" s="152"/>
      <c r="D10" s="152"/>
      <c r="E10" s="152"/>
      <c r="F10" s="153"/>
      <c r="G10" s="93">
        <f>G8*65/G32</f>
        <v>18.121531458502215</v>
      </c>
    </row>
    <row r="11" spans="1:8" x14ac:dyDescent="0.25">
      <c r="A11" s="1"/>
      <c r="B11" s="151" t="s">
        <v>65</v>
      </c>
      <c r="C11" s="152"/>
      <c r="D11" s="152"/>
      <c r="E11" s="152"/>
      <c r="F11" s="153"/>
      <c r="G11" s="93">
        <f>G8*75/G32</f>
        <v>20.909459375194864</v>
      </c>
    </row>
    <row r="12" spans="1:8" x14ac:dyDescent="0.25">
      <c r="A12" s="1"/>
      <c r="B12" s="94" t="s">
        <v>12</v>
      </c>
      <c r="C12" s="95"/>
      <c r="D12" s="95"/>
      <c r="E12" s="95"/>
      <c r="F12" s="95"/>
      <c r="G12" s="95"/>
    </row>
    <row r="13" spans="1:8" ht="16.5" thickBot="1" x14ac:dyDescent="0.3">
      <c r="A13" s="1"/>
      <c r="B13" s="65" t="s">
        <v>131</v>
      </c>
      <c r="C13" s="82">
        <v>50</v>
      </c>
      <c r="D13" s="86">
        <v>3.81</v>
      </c>
      <c r="E13" s="86">
        <v>9.4</v>
      </c>
      <c r="F13" s="86">
        <v>0.98</v>
      </c>
      <c r="G13" s="86">
        <v>103.8</v>
      </c>
    </row>
    <row r="14" spans="1:8" ht="16.5" thickBot="1" x14ac:dyDescent="0.3">
      <c r="A14" s="1"/>
      <c r="B14" s="68" t="s">
        <v>145</v>
      </c>
      <c r="C14" s="82">
        <v>50</v>
      </c>
      <c r="D14" s="121">
        <v>10.1</v>
      </c>
      <c r="E14" s="121">
        <v>11.8</v>
      </c>
      <c r="F14" s="121">
        <v>9.4</v>
      </c>
      <c r="G14" s="121">
        <v>182.6</v>
      </c>
    </row>
    <row r="15" spans="1:8" ht="16.5" thickBot="1" x14ac:dyDescent="0.3">
      <c r="A15" s="1"/>
      <c r="B15" s="68" t="s">
        <v>67</v>
      </c>
      <c r="C15" s="82">
        <v>150</v>
      </c>
      <c r="D15" s="85">
        <v>3.15</v>
      </c>
      <c r="E15" s="83">
        <v>4.95</v>
      </c>
      <c r="F15" s="83">
        <v>20.100000000000001</v>
      </c>
      <c r="G15" s="83">
        <v>138</v>
      </c>
    </row>
    <row r="16" spans="1:8" ht="16.5" thickBot="1" x14ac:dyDescent="0.3">
      <c r="A16" s="1"/>
      <c r="B16" s="67" t="s">
        <v>128</v>
      </c>
      <c r="C16" s="126">
        <v>200</v>
      </c>
      <c r="D16" s="127">
        <v>0.6</v>
      </c>
      <c r="E16" s="127">
        <v>0.2</v>
      </c>
      <c r="F16" s="127">
        <v>20</v>
      </c>
      <c r="G16" s="127">
        <v>90</v>
      </c>
    </row>
    <row r="17" spans="1:7" ht="16.5" thickBot="1" x14ac:dyDescent="0.3">
      <c r="A17" s="1"/>
      <c r="B17" s="65" t="s">
        <v>63</v>
      </c>
      <c r="C17" s="106">
        <v>30</v>
      </c>
      <c r="D17" s="86">
        <v>1.98</v>
      </c>
      <c r="E17" s="86">
        <v>0.36</v>
      </c>
      <c r="F17" s="86">
        <v>10.26</v>
      </c>
      <c r="G17" s="86">
        <v>54.3</v>
      </c>
    </row>
    <row r="18" spans="1:7" ht="16.5" thickBot="1" x14ac:dyDescent="0.3">
      <c r="A18" s="1"/>
      <c r="B18" s="67" t="s">
        <v>70</v>
      </c>
      <c r="C18" s="82">
        <v>40</v>
      </c>
      <c r="D18" s="83">
        <v>3.04</v>
      </c>
      <c r="E18" s="83">
        <v>0.36</v>
      </c>
      <c r="F18" s="83">
        <v>18.68</v>
      </c>
      <c r="G18" s="83">
        <v>92.4</v>
      </c>
    </row>
    <row r="19" spans="1:7" ht="15.75" x14ac:dyDescent="0.25">
      <c r="A19" s="1"/>
      <c r="B19" s="67" t="s">
        <v>139</v>
      </c>
      <c r="C19" s="104">
        <v>200</v>
      </c>
      <c r="D19" s="101">
        <v>1.8</v>
      </c>
      <c r="E19" s="101">
        <v>0.4</v>
      </c>
      <c r="F19" s="101">
        <v>16.2</v>
      </c>
      <c r="G19" s="101">
        <v>80</v>
      </c>
    </row>
    <row r="20" spans="1:7" x14ac:dyDescent="0.25">
      <c r="A20" s="1"/>
      <c r="B20" s="90" t="s">
        <v>10</v>
      </c>
      <c r="C20" s="91"/>
      <c r="D20" s="91">
        <f>SUM(D13:D19)</f>
        <v>24.48</v>
      </c>
      <c r="E20" s="91">
        <f>SUM(E13:E19)</f>
        <v>27.47</v>
      </c>
      <c r="F20" s="91">
        <f>SUM(F13:F19)</f>
        <v>95.62</v>
      </c>
      <c r="G20" s="91">
        <f>SUM(G13:G19)</f>
        <v>741.09999999999991</v>
      </c>
    </row>
    <row r="21" spans="1:7" x14ac:dyDescent="0.25">
      <c r="A21" s="1"/>
      <c r="B21" s="92" t="s">
        <v>11</v>
      </c>
      <c r="C21" s="93"/>
      <c r="D21" s="93">
        <v>1</v>
      </c>
      <c r="E21" s="93">
        <f>E20/D20</f>
        <v>1.122140522875817</v>
      </c>
      <c r="F21" s="93">
        <f>F20/D20</f>
        <v>3.9060457516339873</v>
      </c>
      <c r="G21" s="93"/>
    </row>
    <row r="22" spans="1:7" x14ac:dyDescent="0.25">
      <c r="A22" s="1"/>
      <c r="B22" s="151" t="s">
        <v>66</v>
      </c>
      <c r="C22" s="152"/>
      <c r="D22" s="152"/>
      <c r="E22" s="152"/>
      <c r="F22" s="153"/>
      <c r="G22" s="93">
        <f>G20*65/G32</f>
        <v>30.037725260335474</v>
      </c>
    </row>
    <row r="23" spans="1:7" x14ac:dyDescent="0.25">
      <c r="A23" s="1"/>
      <c r="B23" s="151" t="s">
        <v>65</v>
      </c>
      <c r="C23" s="152"/>
      <c r="D23" s="152"/>
      <c r="E23" s="152"/>
      <c r="F23" s="153"/>
      <c r="G23" s="93">
        <f>G20*75/G32</f>
        <v>34.658913761925547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"/>
      <c r="B25" s="77" t="s">
        <v>99</v>
      </c>
      <c r="C25" s="52" t="s">
        <v>97</v>
      </c>
      <c r="D25" s="61">
        <v>6.31</v>
      </c>
      <c r="E25" s="61">
        <v>4.95</v>
      </c>
      <c r="F25" s="61">
        <v>33.369999999999997</v>
      </c>
      <c r="G25" s="61">
        <v>199.5</v>
      </c>
    </row>
    <row r="26" spans="1:7" ht="16.5" thickBot="1" x14ac:dyDescent="0.3">
      <c r="A26" s="1"/>
      <c r="B26" s="46" t="s">
        <v>83</v>
      </c>
      <c r="C26" s="53">
        <v>200</v>
      </c>
      <c r="D26" s="19">
        <v>4.2</v>
      </c>
      <c r="E26" s="26">
        <v>4</v>
      </c>
      <c r="F26" s="19">
        <v>18</v>
      </c>
      <c r="G26" s="19">
        <v>124.8</v>
      </c>
    </row>
    <row r="27" spans="1:7" ht="16.5" thickBot="1" x14ac:dyDescent="0.3">
      <c r="A27" s="1"/>
      <c r="B27" s="55" t="s">
        <v>124</v>
      </c>
      <c r="C27" s="54">
        <v>30</v>
      </c>
      <c r="D27" s="9">
        <v>0.24</v>
      </c>
      <c r="E27" s="9"/>
      <c r="F27" s="9">
        <v>23.49</v>
      </c>
      <c r="G27" s="9">
        <v>91.2</v>
      </c>
    </row>
    <row r="28" spans="1:7" x14ac:dyDescent="0.25">
      <c r="A28" s="1"/>
      <c r="B28" s="3" t="s">
        <v>10</v>
      </c>
      <c r="C28" s="1"/>
      <c r="D28" s="1">
        <f>SUM(D25:D27)</f>
        <v>10.75</v>
      </c>
      <c r="E28" s="1">
        <f>SUM(E25:E27)</f>
        <v>8.9499999999999993</v>
      </c>
      <c r="F28" s="1">
        <f>SUM(F25:F27)</f>
        <v>74.86</v>
      </c>
      <c r="G28" s="1">
        <f>SUM(G25:G27)</f>
        <v>415.5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0.83255813953488367</v>
      </c>
      <c r="F29" s="1">
        <f>F28/D28</f>
        <v>6.963720930232558</v>
      </c>
      <c r="G29" s="1"/>
    </row>
    <row r="30" spans="1:7" x14ac:dyDescent="0.25">
      <c r="A30" s="1"/>
      <c r="B30" s="140" t="s">
        <v>64</v>
      </c>
      <c r="C30" s="154"/>
      <c r="D30" s="154"/>
      <c r="E30" s="154"/>
      <c r="F30" s="155"/>
      <c r="G30" s="1">
        <f>G28*65/G32</f>
        <v>16.840743281162315</v>
      </c>
    </row>
    <row r="31" spans="1:7" x14ac:dyDescent="0.25">
      <c r="A31" s="1"/>
      <c r="B31" s="140" t="s">
        <v>65</v>
      </c>
      <c r="C31" s="154"/>
      <c r="D31" s="154"/>
      <c r="E31" s="154"/>
      <c r="F31" s="155"/>
      <c r="G31" s="1">
        <f>G28*75/G32</f>
        <v>19.431626862879593</v>
      </c>
    </row>
    <row r="32" spans="1:7" x14ac:dyDescent="0.25">
      <c r="A32" s="1"/>
      <c r="B32" s="3" t="s">
        <v>14</v>
      </c>
      <c r="C32" s="1"/>
      <c r="D32" s="1">
        <f>D8+D20+D28</f>
        <v>53.83</v>
      </c>
      <c r="E32" s="1">
        <f>E8+E20+E28</f>
        <v>61</v>
      </c>
      <c r="F32" s="1">
        <f>F8+F20+F28</f>
        <v>207.06</v>
      </c>
      <c r="G32" s="1">
        <f>G8+G20+G28</f>
        <v>1603.6999999999998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1.1331971019877392</v>
      </c>
      <c r="F34" s="1">
        <f>F32/D32</f>
        <v>3.8465539661898571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43" t="s">
        <v>16</v>
      </c>
      <c r="C36" s="144"/>
      <c r="D36" s="144"/>
      <c r="E36" s="144"/>
      <c r="F36" s="145"/>
      <c r="G36" s="149">
        <f>G32*100/2100</f>
        <v>76.366666666666646</v>
      </c>
    </row>
    <row r="37" spans="1:7" x14ac:dyDescent="0.25">
      <c r="A37" s="1"/>
      <c r="B37" s="146"/>
      <c r="C37" s="147"/>
      <c r="D37" s="147"/>
      <c r="E37" s="147"/>
      <c r="F37" s="148"/>
      <c r="G37" s="150"/>
    </row>
    <row r="38" spans="1:7" x14ac:dyDescent="0.25">
      <c r="A38" s="1"/>
      <c r="B38" s="143" t="s">
        <v>15</v>
      </c>
      <c r="C38" s="144"/>
      <c r="D38" s="144"/>
      <c r="E38" s="144"/>
      <c r="F38" s="145"/>
      <c r="G38" s="149">
        <f>G32*100/2300</f>
        <v>69.726086956521726</v>
      </c>
    </row>
    <row r="39" spans="1:7" x14ac:dyDescent="0.25">
      <c r="A39" s="1"/>
      <c r="B39" s="146"/>
      <c r="C39" s="147"/>
      <c r="D39" s="147"/>
      <c r="E39" s="147"/>
      <c r="F39" s="148"/>
      <c r="G39" s="150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51</v>
      </c>
      <c r="C41" s="3"/>
      <c r="D41" s="3"/>
      <c r="E41" s="3"/>
      <c r="F41" s="3"/>
      <c r="G41" s="3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53</v>
      </c>
      <c r="C43" s="1"/>
      <c r="D43" s="1">
        <f>D32*D42</f>
        <v>215.32</v>
      </c>
      <c r="E43" s="1">
        <f>E32*E42</f>
        <v>549</v>
      </c>
      <c r="F43" s="1">
        <f>F32*F42</f>
        <v>828.24</v>
      </c>
      <c r="G43" s="1"/>
    </row>
    <row r="44" spans="1:7" x14ac:dyDescent="0.25">
      <c r="B44" s="3" t="s">
        <v>54</v>
      </c>
      <c r="C44" s="1"/>
      <c r="D44" s="1">
        <f>D43+E43+F43</f>
        <v>1592.56</v>
      </c>
      <c r="E44" s="1"/>
      <c r="F44" s="1"/>
      <c r="G44" s="1"/>
    </row>
    <row r="45" spans="1:7" ht="30" x14ac:dyDescent="0.25">
      <c r="B45" s="4" t="s">
        <v>55</v>
      </c>
      <c r="C45" s="1"/>
      <c r="D45" s="1">
        <f>D43*100/D44</f>
        <v>13.520369719194253</v>
      </c>
      <c r="E45" s="1">
        <f>E43*100/D44</f>
        <v>34.472798513085849</v>
      </c>
      <c r="F45" s="1">
        <f>F43*100/D44</f>
        <v>52.006831767719902</v>
      </c>
      <c r="G45" s="1"/>
    </row>
    <row r="46" spans="1:7" ht="30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  <row r="49" ht="15" customHeight="1" x14ac:dyDescent="0.25"/>
    <row r="51" ht="15" customHeight="1" x14ac:dyDescent="0.25"/>
  </sheetData>
  <mergeCells count="12">
    <mergeCell ref="B22:F22"/>
    <mergeCell ref="B2:H2"/>
    <mergeCell ref="B3:H3"/>
    <mergeCell ref="B10:F10"/>
    <mergeCell ref="B11:F11"/>
    <mergeCell ref="B38:F39"/>
    <mergeCell ref="G38:G39"/>
    <mergeCell ref="B23:F23"/>
    <mergeCell ref="B30:F30"/>
    <mergeCell ref="B31:F31"/>
    <mergeCell ref="B36:F37"/>
    <mergeCell ref="G36:G37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5"/>
  <sheetViews>
    <sheetView workbookViewId="0">
      <selection activeCell="B13" sqref="B13"/>
    </sheetView>
  </sheetViews>
  <sheetFormatPr defaultRowHeight="15" x14ac:dyDescent="0.25"/>
  <cols>
    <col min="1" max="1" width="4.7109375" customWidth="1"/>
    <col min="2" max="2" width="34.28515625" customWidth="1"/>
    <col min="8" max="8" width="45.7109375" customWidth="1"/>
  </cols>
  <sheetData>
    <row r="1" spans="1:13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13" x14ac:dyDescent="0.25">
      <c r="A2" s="1"/>
      <c r="B2" s="140" t="s">
        <v>21</v>
      </c>
      <c r="C2" s="141"/>
      <c r="D2" s="141"/>
      <c r="E2" s="141"/>
      <c r="F2" s="141"/>
      <c r="G2" s="141"/>
      <c r="H2" s="142"/>
    </row>
    <row r="3" spans="1:13" x14ac:dyDescent="0.25">
      <c r="A3" s="1"/>
      <c r="B3" s="140" t="s">
        <v>9</v>
      </c>
      <c r="C3" s="141"/>
      <c r="D3" s="141"/>
      <c r="E3" s="141"/>
      <c r="F3" s="141"/>
      <c r="G3" s="141"/>
      <c r="H3" s="142"/>
    </row>
    <row r="4" spans="1:13" ht="16.5" customHeight="1" x14ac:dyDescent="0.25">
      <c r="A4" s="1"/>
      <c r="B4" s="68" t="s">
        <v>146</v>
      </c>
      <c r="C4" s="115" t="s">
        <v>62</v>
      </c>
      <c r="D4" s="116">
        <v>13.3</v>
      </c>
      <c r="E4" s="116">
        <v>23.3</v>
      </c>
      <c r="F4" s="116">
        <v>28.9</v>
      </c>
      <c r="G4" s="116">
        <v>379</v>
      </c>
    </row>
    <row r="5" spans="1:13" ht="16.5" thickBot="1" x14ac:dyDescent="0.3">
      <c r="A5" s="1"/>
      <c r="B5" s="66" t="s">
        <v>116</v>
      </c>
      <c r="C5" s="117">
        <v>200</v>
      </c>
      <c r="D5" s="118">
        <v>0.2</v>
      </c>
      <c r="E5" s="118">
        <v>0.06</v>
      </c>
      <c r="F5" s="118">
        <v>15</v>
      </c>
      <c r="G5" s="118">
        <v>56</v>
      </c>
    </row>
    <row r="6" spans="1:13" ht="18" customHeight="1" thickBot="1" x14ac:dyDescent="0.3">
      <c r="A6" s="1"/>
      <c r="B6" s="68" t="s">
        <v>63</v>
      </c>
      <c r="C6" s="82">
        <v>30</v>
      </c>
      <c r="D6" s="119">
        <v>1.98</v>
      </c>
      <c r="E6" s="119">
        <v>0.36</v>
      </c>
      <c r="F6" s="119">
        <v>10.26</v>
      </c>
      <c r="G6" s="119">
        <v>54.3</v>
      </c>
    </row>
    <row r="7" spans="1:13" ht="16.5" thickBot="1" x14ac:dyDescent="0.3">
      <c r="A7" s="1"/>
      <c r="B7" s="66" t="s">
        <v>79</v>
      </c>
      <c r="C7" s="87">
        <v>45</v>
      </c>
      <c r="D7" s="88">
        <v>5.8</v>
      </c>
      <c r="E7" s="88">
        <v>7.5</v>
      </c>
      <c r="F7" s="88">
        <v>7.2</v>
      </c>
      <c r="G7" s="88">
        <v>119.7</v>
      </c>
    </row>
    <row r="8" spans="1:13" x14ac:dyDescent="0.25">
      <c r="A8" s="1"/>
      <c r="B8" s="90" t="s">
        <v>10</v>
      </c>
      <c r="C8" s="91"/>
      <c r="D8" s="91">
        <f>SUM(D4:D7)</f>
        <v>21.28</v>
      </c>
      <c r="E8" s="91">
        <f>SUM(E4:E7)</f>
        <v>31.22</v>
      </c>
      <c r="F8" s="91">
        <f>SUM(F4:F7)</f>
        <v>61.36</v>
      </c>
      <c r="G8" s="91">
        <f>SUM(G4:G7)</f>
        <v>609</v>
      </c>
    </row>
    <row r="9" spans="1:13" x14ac:dyDescent="0.25">
      <c r="A9" s="1"/>
      <c r="B9" s="92" t="s">
        <v>11</v>
      </c>
      <c r="C9" s="93"/>
      <c r="D9" s="93">
        <v>1</v>
      </c>
      <c r="E9" s="93">
        <f>E8/D8</f>
        <v>1.4671052631578947</v>
      </c>
      <c r="F9" s="93">
        <f>F8/D8</f>
        <v>2.8834586466165413</v>
      </c>
      <c r="G9" s="93"/>
    </row>
    <row r="10" spans="1:13" x14ac:dyDescent="0.25">
      <c r="A10" s="1"/>
      <c r="B10" s="151" t="s">
        <v>64</v>
      </c>
      <c r="C10" s="152"/>
      <c r="D10" s="152"/>
      <c r="E10" s="152"/>
      <c r="F10" s="153"/>
      <c r="G10" s="93">
        <f>G8*65/G31</f>
        <v>23.481851023567867</v>
      </c>
    </row>
    <row r="11" spans="1:13" x14ac:dyDescent="0.25">
      <c r="A11" s="1"/>
      <c r="B11" s="151" t="s">
        <v>65</v>
      </c>
      <c r="C11" s="152"/>
      <c r="D11" s="152"/>
      <c r="E11" s="152"/>
      <c r="F11" s="153"/>
      <c r="G11" s="93">
        <f>G8*75/G31</f>
        <v>27.094443488732153</v>
      </c>
    </row>
    <row r="12" spans="1:13" ht="15.75" thickBot="1" x14ac:dyDescent="0.3">
      <c r="A12" s="1"/>
      <c r="B12" s="94" t="s">
        <v>12</v>
      </c>
      <c r="C12" s="95"/>
      <c r="D12" s="95"/>
      <c r="E12" s="95"/>
      <c r="F12" s="95"/>
      <c r="G12" s="95"/>
    </row>
    <row r="13" spans="1:13" ht="32.25" thickBot="1" x14ac:dyDescent="0.3">
      <c r="A13" s="1"/>
      <c r="B13" s="65" t="s">
        <v>129</v>
      </c>
      <c r="C13" s="82">
        <v>30</v>
      </c>
      <c r="D13" s="83">
        <v>1.68</v>
      </c>
      <c r="E13" s="83">
        <v>0</v>
      </c>
      <c r="F13" s="83">
        <v>0.78</v>
      </c>
      <c r="G13" s="83">
        <v>9.6</v>
      </c>
    </row>
    <row r="14" spans="1:13" ht="18.75" customHeight="1" thickBot="1" x14ac:dyDescent="0.3">
      <c r="A14" s="1"/>
      <c r="B14" s="67" t="s">
        <v>147</v>
      </c>
      <c r="C14" s="100" t="s">
        <v>148</v>
      </c>
      <c r="D14" s="86">
        <v>11.75</v>
      </c>
      <c r="E14" s="122">
        <v>16.98</v>
      </c>
      <c r="F14" s="86">
        <v>1.9</v>
      </c>
      <c r="G14" s="86">
        <v>209.47</v>
      </c>
      <c r="H14" s="63"/>
      <c r="I14" s="48"/>
      <c r="J14" s="41"/>
      <c r="K14" s="41"/>
      <c r="L14" s="41"/>
      <c r="M14" s="64"/>
    </row>
    <row r="15" spans="1:13" ht="17.25" customHeight="1" thickBot="1" x14ac:dyDescent="0.3">
      <c r="A15" s="1"/>
      <c r="B15" s="68" t="s">
        <v>69</v>
      </c>
      <c r="C15" s="84">
        <v>150</v>
      </c>
      <c r="D15" s="86">
        <v>5.0999999999999996</v>
      </c>
      <c r="E15" s="88">
        <v>4.3499999999999996</v>
      </c>
      <c r="F15" s="86">
        <v>30.3</v>
      </c>
      <c r="G15" s="86">
        <v>180</v>
      </c>
    </row>
    <row r="16" spans="1:13" ht="18" customHeight="1" thickBot="1" x14ac:dyDescent="0.3">
      <c r="A16" s="1"/>
      <c r="B16" s="66" t="s">
        <v>72</v>
      </c>
      <c r="C16" s="120">
        <v>200</v>
      </c>
      <c r="D16" s="83">
        <v>1.4</v>
      </c>
      <c r="E16" s="83">
        <v>1</v>
      </c>
      <c r="F16" s="83">
        <v>20.2</v>
      </c>
      <c r="G16" s="83">
        <v>96</v>
      </c>
    </row>
    <row r="17" spans="1:7" ht="16.5" thickBot="1" x14ac:dyDescent="0.3">
      <c r="A17" s="1"/>
      <c r="B17" s="67" t="s">
        <v>63</v>
      </c>
      <c r="C17" s="120">
        <v>30</v>
      </c>
      <c r="D17" s="89">
        <v>1.98</v>
      </c>
      <c r="E17" s="89">
        <v>0.36</v>
      </c>
      <c r="F17" s="89">
        <v>10.26</v>
      </c>
      <c r="G17" s="89">
        <v>54.3</v>
      </c>
    </row>
    <row r="18" spans="1:7" ht="16.5" thickBot="1" x14ac:dyDescent="0.3">
      <c r="A18" s="1"/>
      <c r="B18" s="67" t="s">
        <v>113</v>
      </c>
      <c r="C18" s="104">
        <v>50</v>
      </c>
      <c r="D18" s="89">
        <v>7.6</v>
      </c>
      <c r="E18" s="89">
        <v>0.51</v>
      </c>
      <c r="F18" s="89">
        <v>46.7</v>
      </c>
      <c r="G18" s="89">
        <v>131</v>
      </c>
    </row>
    <row r="19" spans="1:7" x14ac:dyDescent="0.25">
      <c r="A19" s="1"/>
      <c r="B19" s="90" t="s">
        <v>10</v>
      </c>
      <c r="C19" s="91"/>
      <c r="D19" s="91">
        <f>SUM(D13:D18)</f>
        <v>29.509999999999998</v>
      </c>
      <c r="E19" s="91">
        <f>SUM(E13:E18)</f>
        <v>23.2</v>
      </c>
      <c r="F19" s="91">
        <f>SUM(F13:F18)</f>
        <v>110.14000000000001</v>
      </c>
      <c r="G19" s="91">
        <f>SUM(G13:G18)</f>
        <v>680.37</v>
      </c>
    </row>
    <row r="20" spans="1:7" x14ac:dyDescent="0.25">
      <c r="A20" s="1"/>
      <c r="B20" s="92" t="s">
        <v>11</v>
      </c>
      <c r="C20" s="93"/>
      <c r="D20" s="93">
        <v>1</v>
      </c>
      <c r="E20" s="93">
        <f>E19/D19</f>
        <v>0.78617417824466285</v>
      </c>
      <c r="F20" s="93">
        <f>F19/D19</f>
        <v>3.7322941375804821</v>
      </c>
      <c r="G20" s="93"/>
    </row>
    <row r="21" spans="1:7" x14ac:dyDescent="0.25">
      <c r="A21" s="1"/>
      <c r="B21" s="151" t="s">
        <v>64</v>
      </c>
      <c r="C21" s="152"/>
      <c r="D21" s="152"/>
      <c r="E21" s="152"/>
      <c r="F21" s="153"/>
      <c r="G21" s="93">
        <f>G19*65/G31</f>
        <v>26.233738884901264</v>
      </c>
    </row>
    <row r="22" spans="1:7" x14ac:dyDescent="0.25">
      <c r="A22" s="1"/>
      <c r="B22" s="151" t="s">
        <v>65</v>
      </c>
      <c r="C22" s="152"/>
      <c r="D22" s="152"/>
      <c r="E22" s="152"/>
      <c r="F22" s="153"/>
      <c r="G22" s="93">
        <f>G19*75/G31</f>
        <v>30.269698713347609</v>
      </c>
    </row>
    <row r="23" spans="1:7" x14ac:dyDescent="0.25">
      <c r="A23" s="1"/>
      <c r="B23" s="5" t="s">
        <v>13</v>
      </c>
      <c r="C23" s="6"/>
      <c r="D23" s="6"/>
      <c r="E23" s="6"/>
      <c r="F23" s="6"/>
      <c r="G23" s="6"/>
    </row>
    <row r="24" spans="1:7" ht="31.5" x14ac:dyDescent="0.25">
      <c r="A24" s="1"/>
      <c r="B24" s="79" t="s">
        <v>101</v>
      </c>
      <c r="C24" s="52" t="s">
        <v>102</v>
      </c>
      <c r="D24" s="62">
        <v>10.3</v>
      </c>
      <c r="E24" s="62">
        <v>11.2</v>
      </c>
      <c r="F24" s="62">
        <v>23.5</v>
      </c>
      <c r="G24" s="62">
        <v>228.9</v>
      </c>
    </row>
    <row r="25" spans="1:7" ht="15.75" x14ac:dyDescent="0.25">
      <c r="A25" s="1"/>
      <c r="B25" s="46" t="s">
        <v>75</v>
      </c>
      <c r="C25" s="47">
        <v>200</v>
      </c>
      <c r="D25" s="32">
        <v>0.2</v>
      </c>
      <c r="E25" s="32"/>
      <c r="F25" s="33">
        <v>24</v>
      </c>
      <c r="G25" s="33">
        <v>100</v>
      </c>
    </row>
    <row r="26" spans="1:7" ht="16.5" thickBot="1" x14ac:dyDescent="0.3">
      <c r="A26" s="1"/>
      <c r="B26" s="46" t="s">
        <v>121</v>
      </c>
      <c r="C26" s="47">
        <v>150</v>
      </c>
      <c r="D26" s="19">
        <v>0.6</v>
      </c>
      <c r="E26" s="19">
        <v>0.6</v>
      </c>
      <c r="F26" s="19">
        <v>14.7</v>
      </c>
      <c r="G26" s="19">
        <v>67.5</v>
      </c>
    </row>
    <row r="27" spans="1:7" x14ac:dyDescent="0.25">
      <c r="A27" s="1"/>
      <c r="B27" s="3" t="s">
        <v>10</v>
      </c>
      <c r="C27" s="1"/>
      <c r="D27" s="1">
        <f>SUM(D24:D26)</f>
        <v>11.1</v>
      </c>
      <c r="E27" s="1">
        <f>SUM(E24:E26)</f>
        <v>11.799999999999999</v>
      </c>
      <c r="F27" s="1">
        <f>SUM(F24:F26)</f>
        <v>62.2</v>
      </c>
      <c r="G27" s="1">
        <f>SUM(G24:G26)</f>
        <v>396.4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1.0630630630630631</v>
      </c>
      <c r="F28" s="1">
        <f>F27/D27</f>
        <v>5.6036036036036041</v>
      </c>
      <c r="G28" s="1"/>
    </row>
    <row r="29" spans="1:7" x14ac:dyDescent="0.25">
      <c r="A29" s="1"/>
      <c r="B29" s="140" t="s">
        <v>64</v>
      </c>
      <c r="C29" s="154"/>
      <c r="D29" s="154"/>
      <c r="E29" s="154"/>
      <c r="F29" s="155"/>
      <c r="G29" s="1">
        <f>G27*65/G31</f>
        <v>15.284410091530873</v>
      </c>
    </row>
    <row r="30" spans="1:7" x14ac:dyDescent="0.25">
      <c r="A30" s="1"/>
      <c r="B30" s="140" t="s">
        <v>65</v>
      </c>
      <c r="C30" s="154"/>
      <c r="D30" s="154"/>
      <c r="E30" s="154"/>
      <c r="F30" s="155"/>
      <c r="G30" s="1">
        <f>G27*75/G31</f>
        <v>17.635857797920238</v>
      </c>
    </row>
    <row r="31" spans="1:7" x14ac:dyDescent="0.25">
      <c r="A31" s="1"/>
      <c r="B31" s="3" t="s">
        <v>14</v>
      </c>
      <c r="C31" s="1"/>
      <c r="D31" s="1">
        <f>D8+D19+D27</f>
        <v>61.89</v>
      </c>
      <c r="E31" s="1">
        <f>E8+E19+E27</f>
        <v>66.22</v>
      </c>
      <c r="F31" s="1">
        <f>F8+F19+F27</f>
        <v>233.7</v>
      </c>
      <c r="G31" s="1">
        <f>G8+G19+G27</f>
        <v>1685.77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1.0699628372919696</v>
      </c>
      <c r="F33" s="1">
        <f>F31/D31</f>
        <v>3.7760542898691223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3" t="s">
        <v>16</v>
      </c>
      <c r="C35" s="144"/>
      <c r="D35" s="144"/>
      <c r="E35" s="144"/>
      <c r="F35" s="145"/>
      <c r="G35" s="149">
        <f>G31*100/2100</f>
        <v>80.274761904761903</v>
      </c>
    </row>
    <row r="36" spans="1:7" x14ac:dyDescent="0.25">
      <c r="A36" s="1"/>
      <c r="B36" s="146"/>
      <c r="C36" s="147"/>
      <c r="D36" s="147"/>
      <c r="E36" s="147"/>
      <c r="F36" s="148"/>
      <c r="G36" s="150"/>
    </row>
    <row r="37" spans="1:7" x14ac:dyDescent="0.25">
      <c r="A37" s="1"/>
      <c r="B37" s="143" t="s">
        <v>15</v>
      </c>
      <c r="C37" s="144"/>
      <c r="D37" s="144"/>
      <c r="E37" s="144"/>
      <c r="F37" s="145"/>
      <c r="G37" s="149">
        <f>G31*100/2300</f>
        <v>73.294347826086963</v>
      </c>
    </row>
    <row r="38" spans="1:7" x14ac:dyDescent="0.25">
      <c r="A38" s="1"/>
      <c r="B38" s="146"/>
      <c r="C38" s="147"/>
      <c r="D38" s="147"/>
      <c r="E38" s="147"/>
      <c r="F38" s="148"/>
      <c r="G38" s="150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B40" s="3" t="s">
        <v>51</v>
      </c>
      <c r="C40" s="3"/>
      <c r="D40" s="3"/>
      <c r="E40" s="3"/>
      <c r="F40" s="3"/>
      <c r="G40" s="3"/>
    </row>
    <row r="41" spans="1:7" x14ac:dyDescent="0.25"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B42" s="3" t="s">
        <v>53</v>
      </c>
      <c r="C42" s="1"/>
      <c r="D42" s="1">
        <f>D31*D41</f>
        <v>247.56</v>
      </c>
      <c r="E42" s="1">
        <f>E31*E41</f>
        <v>595.98</v>
      </c>
      <c r="F42" s="1">
        <f>F31*F41</f>
        <v>934.8</v>
      </c>
      <c r="G42" s="1"/>
    </row>
    <row r="43" spans="1:7" ht="15" customHeight="1" x14ac:dyDescent="0.25">
      <c r="B43" s="3" t="s">
        <v>54</v>
      </c>
      <c r="C43" s="1"/>
      <c r="D43" s="1">
        <f>D42+E42+F42</f>
        <v>1778.34</v>
      </c>
      <c r="E43" s="1"/>
      <c r="F43" s="1"/>
      <c r="G43" s="1"/>
    </row>
    <row r="44" spans="1:7" ht="30" x14ac:dyDescent="0.25">
      <c r="B44" s="4" t="s">
        <v>55</v>
      </c>
      <c r="C44" s="1"/>
      <c r="D44" s="1">
        <f>D42*100/D43</f>
        <v>13.920847531968016</v>
      </c>
      <c r="E44" s="1">
        <f>E42*100/D43</f>
        <v>33.513276426330172</v>
      </c>
      <c r="F44" s="1">
        <f>F42*100/D43</f>
        <v>52.565876041701813</v>
      </c>
      <c r="G44" s="1"/>
    </row>
    <row r="45" spans="1:7" ht="15" customHeight="1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</sheetData>
  <mergeCells count="12">
    <mergeCell ref="B21:F21"/>
    <mergeCell ref="B2:H2"/>
    <mergeCell ref="B3:H3"/>
    <mergeCell ref="B10:F10"/>
    <mergeCell ref="B11:F11"/>
    <mergeCell ref="B37:F38"/>
    <mergeCell ref="G37:G38"/>
    <mergeCell ref="B22:F22"/>
    <mergeCell ref="B29:F29"/>
    <mergeCell ref="B30:F30"/>
    <mergeCell ref="B35:F36"/>
    <mergeCell ref="G35:G36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8"/>
  <sheetViews>
    <sheetView workbookViewId="0">
      <selection activeCell="G13" sqref="G13"/>
    </sheetView>
  </sheetViews>
  <sheetFormatPr defaultRowHeight="15" x14ac:dyDescent="0.25"/>
  <cols>
    <col min="1" max="1" width="5.42578125" customWidth="1"/>
    <col min="2" max="2" width="34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0" t="s">
        <v>22</v>
      </c>
      <c r="C2" s="141"/>
      <c r="D2" s="141"/>
      <c r="E2" s="141"/>
      <c r="F2" s="141"/>
      <c r="G2" s="141"/>
      <c r="H2" s="142"/>
    </row>
    <row r="3" spans="1:8" ht="15.75" thickBot="1" x14ac:dyDescent="0.3">
      <c r="A3" s="1"/>
      <c r="B3" s="140" t="s">
        <v>9</v>
      </c>
      <c r="C3" s="141"/>
      <c r="D3" s="141"/>
      <c r="E3" s="141"/>
      <c r="F3" s="141"/>
      <c r="G3" s="141"/>
      <c r="H3" s="142"/>
    </row>
    <row r="4" spans="1:8" ht="17.25" customHeight="1" thickBot="1" x14ac:dyDescent="0.3">
      <c r="A4" s="1"/>
      <c r="B4" s="65" t="s">
        <v>103</v>
      </c>
      <c r="C4" s="82" t="s">
        <v>61</v>
      </c>
      <c r="D4" s="83">
        <v>16.27</v>
      </c>
      <c r="E4" s="83">
        <v>12.04</v>
      </c>
      <c r="F4" s="83">
        <v>22.33</v>
      </c>
      <c r="G4" s="83">
        <v>131.30000000000001</v>
      </c>
    </row>
    <row r="5" spans="1:8" ht="16.5" customHeight="1" thickBot="1" x14ac:dyDescent="0.3">
      <c r="A5" s="1"/>
      <c r="B5" s="67" t="s">
        <v>76</v>
      </c>
      <c r="C5" s="84">
        <v>200</v>
      </c>
      <c r="D5" s="86">
        <v>3.6</v>
      </c>
      <c r="E5" s="86">
        <v>2.8</v>
      </c>
      <c r="F5" s="86">
        <v>17.600000000000001</v>
      </c>
      <c r="G5" s="110">
        <v>196</v>
      </c>
    </row>
    <row r="6" spans="1:8" ht="16.5" thickBot="1" x14ac:dyDescent="0.3">
      <c r="A6" s="29"/>
      <c r="B6" s="67" t="s">
        <v>113</v>
      </c>
      <c r="C6" s="84">
        <v>50</v>
      </c>
      <c r="D6" s="89">
        <v>7.6</v>
      </c>
      <c r="E6" s="89">
        <v>0.51</v>
      </c>
      <c r="F6" s="89">
        <v>46.7</v>
      </c>
      <c r="G6" s="89">
        <v>231</v>
      </c>
    </row>
    <row r="7" spans="1:8" x14ac:dyDescent="0.25">
      <c r="A7" s="1"/>
      <c r="B7" s="90" t="s">
        <v>10</v>
      </c>
      <c r="C7" s="91"/>
      <c r="D7" s="91">
        <f>SUM(D4:D6)</f>
        <v>27.47</v>
      </c>
      <c r="E7" s="91">
        <f>SUM(E4:E6)</f>
        <v>15.35</v>
      </c>
      <c r="F7" s="91">
        <f>SUM(F4:F6)</f>
        <v>86.63</v>
      </c>
      <c r="G7" s="91">
        <f>SUM(G4:G6)</f>
        <v>558.29999999999995</v>
      </c>
    </row>
    <row r="8" spans="1:8" x14ac:dyDescent="0.25">
      <c r="A8" s="1"/>
      <c r="B8" s="92" t="s">
        <v>11</v>
      </c>
      <c r="C8" s="93"/>
      <c r="D8" s="93">
        <v>1</v>
      </c>
      <c r="E8" s="93">
        <f>E7/D7</f>
        <v>0.55879140880961053</v>
      </c>
      <c r="F8" s="93">
        <f>F7/D7</f>
        <v>3.1536221332362575</v>
      </c>
      <c r="G8" s="93"/>
    </row>
    <row r="9" spans="1:8" x14ac:dyDescent="0.25">
      <c r="A9" s="1"/>
      <c r="B9" s="151" t="s">
        <v>64</v>
      </c>
      <c r="C9" s="152"/>
      <c r="D9" s="152"/>
      <c r="E9" s="152"/>
      <c r="F9" s="153"/>
      <c r="G9" s="93">
        <f>G7*65/G31</f>
        <v>21.028004890570585</v>
      </c>
    </row>
    <row r="10" spans="1:8" x14ac:dyDescent="0.25">
      <c r="A10" s="1"/>
      <c r="B10" s="151" t="s">
        <v>68</v>
      </c>
      <c r="C10" s="152"/>
      <c r="D10" s="152"/>
      <c r="E10" s="152"/>
      <c r="F10" s="153"/>
      <c r="G10" s="93">
        <f>G7*75/G31</f>
        <v>24.263082566042986</v>
      </c>
    </row>
    <row r="11" spans="1:8" ht="15.75" thickBot="1" x14ac:dyDescent="0.3">
      <c r="A11" s="1"/>
      <c r="B11" s="94" t="s">
        <v>12</v>
      </c>
      <c r="C11" s="95"/>
      <c r="D11" s="95"/>
      <c r="E11" s="95"/>
      <c r="F11" s="95"/>
      <c r="G11" s="95"/>
    </row>
    <row r="12" spans="1:8" ht="16.5" thickBot="1" x14ac:dyDescent="0.3">
      <c r="A12" s="1"/>
      <c r="B12" s="65" t="s">
        <v>156</v>
      </c>
      <c r="C12" s="82">
        <v>50</v>
      </c>
      <c r="D12" s="83">
        <v>3.2</v>
      </c>
      <c r="E12" s="83">
        <v>8.4</v>
      </c>
      <c r="F12" s="83">
        <v>1.4</v>
      </c>
      <c r="G12" s="83">
        <v>94</v>
      </c>
    </row>
    <row r="13" spans="1:8" ht="26.25" customHeight="1" thickBot="1" x14ac:dyDescent="0.3">
      <c r="A13" s="1"/>
      <c r="B13" s="67" t="s">
        <v>149</v>
      </c>
      <c r="C13" s="139">
        <v>75</v>
      </c>
      <c r="D13" s="86">
        <v>14.84</v>
      </c>
      <c r="E13" s="86">
        <v>10.119999999999999</v>
      </c>
      <c r="F13" s="86">
        <v>10.119999999999999</v>
      </c>
      <c r="G13" s="86">
        <v>192.11</v>
      </c>
    </row>
    <row r="14" spans="1:8" ht="16.5" thickBot="1" x14ac:dyDescent="0.3">
      <c r="A14" s="1"/>
      <c r="B14" s="68" t="s">
        <v>67</v>
      </c>
      <c r="C14" s="82">
        <v>150</v>
      </c>
      <c r="D14" s="83">
        <v>3.15</v>
      </c>
      <c r="E14" s="83">
        <v>4.95</v>
      </c>
      <c r="F14" s="85">
        <v>20.100000000000001</v>
      </c>
      <c r="G14" s="85">
        <v>138</v>
      </c>
    </row>
    <row r="15" spans="1:8" ht="31.5" x14ac:dyDescent="0.25">
      <c r="A15" s="1"/>
      <c r="B15" s="65" t="s">
        <v>115</v>
      </c>
      <c r="C15" s="96">
        <v>200</v>
      </c>
      <c r="D15" s="112">
        <v>0.1</v>
      </c>
      <c r="E15" s="112"/>
      <c r="F15" s="112">
        <v>7.6</v>
      </c>
      <c r="G15" s="113">
        <v>31</v>
      </c>
    </row>
    <row r="16" spans="1:8" ht="16.5" thickBot="1" x14ac:dyDescent="0.3">
      <c r="A16" s="1"/>
      <c r="B16" s="67" t="s">
        <v>63</v>
      </c>
      <c r="C16" s="84">
        <v>30</v>
      </c>
      <c r="D16" s="89">
        <v>1.98</v>
      </c>
      <c r="E16" s="89">
        <v>0.36</v>
      </c>
      <c r="F16" s="89">
        <v>10.26</v>
      </c>
      <c r="G16" s="89">
        <v>54.3</v>
      </c>
    </row>
    <row r="17" spans="1:7" ht="16.5" thickBot="1" x14ac:dyDescent="0.3">
      <c r="A17" s="1"/>
      <c r="B17" s="65" t="s">
        <v>70</v>
      </c>
      <c r="C17" s="96">
        <v>40</v>
      </c>
      <c r="D17" s="114">
        <v>7.6</v>
      </c>
      <c r="E17" s="114">
        <v>0.51</v>
      </c>
      <c r="F17" s="114">
        <v>46.7</v>
      </c>
      <c r="G17" s="114">
        <v>104.4</v>
      </c>
    </row>
    <row r="18" spans="1:7" ht="15.75" x14ac:dyDescent="0.25">
      <c r="A18" s="1"/>
      <c r="B18" s="67" t="s">
        <v>139</v>
      </c>
      <c r="C18" s="84">
        <v>200</v>
      </c>
      <c r="D18" s="101">
        <v>1.8</v>
      </c>
      <c r="E18" s="101">
        <v>0.4</v>
      </c>
      <c r="F18" s="101">
        <v>16.2</v>
      </c>
      <c r="G18" s="101">
        <v>80</v>
      </c>
    </row>
    <row r="19" spans="1:7" x14ac:dyDescent="0.25">
      <c r="A19" s="1"/>
      <c r="B19" s="90" t="s">
        <v>10</v>
      </c>
      <c r="C19" s="91"/>
      <c r="D19" s="91">
        <f>SUM(D12:D18)</f>
        <v>32.669999999999995</v>
      </c>
      <c r="E19" s="91">
        <f>SUM(E12:E18)</f>
        <v>24.74</v>
      </c>
      <c r="F19" s="91">
        <f>SUM(F12:F18)</f>
        <v>112.38000000000001</v>
      </c>
      <c r="G19" s="91">
        <f>SUM(G12:G18)</f>
        <v>693.81000000000006</v>
      </c>
    </row>
    <row r="20" spans="1:7" x14ac:dyDescent="0.25">
      <c r="A20" s="1"/>
      <c r="B20" s="92" t="s">
        <v>11</v>
      </c>
      <c r="C20" s="93"/>
      <c r="D20" s="93">
        <v>1</v>
      </c>
      <c r="E20" s="93">
        <f>E19/D19</f>
        <v>0.75726966636057558</v>
      </c>
      <c r="F20" s="93">
        <f>F19/D19</f>
        <v>3.4398530762167137</v>
      </c>
      <c r="G20" s="93"/>
    </row>
    <row r="21" spans="1:7" x14ac:dyDescent="0.25">
      <c r="A21" s="1"/>
      <c r="B21" s="151" t="s">
        <v>64</v>
      </c>
      <c r="C21" s="152"/>
      <c r="D21" s="152"/>
      <c r="E21" s="152"/>
      <c r="F21" s="153"/>
      <c r="G21" s="93">
        <f>G19*65/G31</f>
        <v>26.131900542946049</v>
      </c>
    </row>
    <row r="22" spans="1:7" x14ac:dyDescent="0.25">
      <c r="A22" s="1"/>
      <c r="B22" s="151" t="s">
        <v>65</v>
      </c>
      <c r="C22" s="152"/>
      <c r="D22" s="152"/>
      <c r="E22" s="152"/>
      <c r="F22" s="153"/>
      <c r="G22" s="93">
        <f>G19*75/G31</f>
        <v>30.152192934168522</v>
      </c>
    </row>
    <row r="23" spans="1:7" x14ac:dyDescent="0.25">
      <c r="A23" s="1"/>
      <c r="B23" s="5" t="s">
        <v>13</v>
      </c>
      <c r="C23" s="6"/>
      <c r="D23" s="6"/>
      <c r="E23" s="6"/>
      <c r="F23" s="6"/>
      <c r="G23" s="6"/>
    </row>
    <row r="24" spans="1:7" ht="15.75" x14ac:dyDescent="0.25">
      <c r="A24" s="1"/>
      <c r="B24" s="79" t="s">
        <v>117</v>
      </c>
      <c r="C24" s="52">
        <v>100</v>
      </c>
      <c r="D24" s="34">
        <v>9.1999999999999993</v>
      </c>
      <c r="E24" s="34">
        <v>14.87</v>
      </c>
      <c r="F24" s="34">
        <v>33.6</v>
      </c>
      <c r="G24" s="34">
        <v>305.76</v>
      </c>
    </row>
    <row r="25" spans="1:7" ht="16.5" thickBot="1" x14ac:dyDescent="0.3">
      <c r="A25" s="1"/>
      <c r="B25" s="55" t="s">
        <v>125</v>
      </c>
      <c r="C25" s="56">
        <v>200</v>
      </c>
      <c r="D25" s="19">
        <v>0.14000000000000001</v>
      </c>
      <c r="E25" s="19">
        <v>0.02</v>
      </c>
      <c r="F25" s="19">
        <v>1.8</v>
      </c>
      <c r="G25" s="19">
        <v>80</v>
      </c>
    </row>
    <row r="26" spans="1:7" ht="15.75" x14ac:dyDescent="0.25">
      <c r="A26" s="1"/>
      <c r="B26" s="55" t="s">
        <v>119</v>
      </c>
      <c r="C26" s="56">
        <v>30</v>
      </c>
      <c r="D26" s="34">
        <v>0.12</v>
      </c>
      <c r="E26" s="34"/>
      <c r="F26" s="34">
        <v>22.8</v>
      </c>
      <c r="G26" s="35">
        <v>87.9</v>
      </c>
    </row>
    <row r="27" spans="1:7" x14ac:dyDescent="0.25">
      <c r="A27" s="1"/>
      <c r="B27" s="3" t="s">
        <v>10</v>
      </c>
      <c r="C27" s="1"/>
      <c r="D27" s="1">
        <f>SUM(D24:D26)</f>
        <v>9.4599999999999991</v>
      </c>
      <c r="E27" s="1">
        <f>SUM(E24:E26)</f>
        <v>14.889999999999999</v>
      </c>
      <c r="F27" s="1">
        <f>SUM(F24:F26)</f>
        <v>58.2</v>
      </c>
      <c r="G27" s="1">
        <f>SUM(G24:G26)</f>
        <v>473.65999999999997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1.5739957716701902</v>
      </c>
      <c r="F28" s="1">
        <f>F27/D27</f>
        <v>6.1522198731501065</v>
      </c>
      <c r="G28" s="1"/>
    </row>
    <row r="29" spans="1:7" x14ac:dyDescent="0.25">
      <c r="A29" s="1"/>
      <c r="B29" s="140" t="s">
        <v>64</v>
      </c>
      <c r="C29" s="154"/>
      <c r="D29" s="154"/>
      <c r="E29" s="154"/>
      <c r="F29" s="155"/>
      <c r="G29" s="1">
        <f>G27*65/G31</f>
        <v>17.840094566483366</v>
      </c>
    </row>
    <row r="30" spans="1:7" x14ac:dyDescent="0.25">
      <c r="A30" s="1"/>
      <c r="B30" s="140" t="s">
        <v>65</v>
      </c>
      <c r="C30" s="154"/>
      <c r="D30" s="154"/>
      <c r="E30" s="154"/>
      <c r="F30" s="155"/>
      <c r="G30" s="1">
        <f>G27*75/G31</f>
        <v>20.5847244997885</v>
      </c>
    </row>
    <row r="31" spans="1:7" x14ac:dyDescent="0.25">
      <c r="A31" s="1"/>
      <c r="B31" s="3" t="s">
        <v>14</v>
      </c>
      <c r="C31" s="1"/>
      <c r="D31" s="1">
        <f>D7+D19+D27</f>
        <v>69.599999999999994</v>
      </c>
      <c r="E31" s="1">
        <f>E7+E19+E27</f>
        <v>54.98</v>
      </c>
      <c r="F31" s="1">
        <f>F7+F19+F27</f>
        <v>257.20999999999998</v>
      </c>
      <c r="G31" s="1">
        <f>G7+G19+G27</f>
        <v>1725.77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0.7899425287356322</v>
      </c>
      <c r="F33" s="1">
        <f>F31/D31</f>
        <v>3.6955459770114945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3" t="s">
        <v>16</v>
      </c>
      <c r="C35" s="144"/>
      <c r="D35" s="144"/>
      <c r="E35" s="144"/>
      <c r="F35" s="145"/>
      <c r="G35" s="149">
        <f>G31*100/2100</f>
        <v>82.179523809523815</v>
      </c>
    </row>
    <row r="36" spans="1:7" x14ac:dyDescent="0.25">
      <c r="A36" s="1"/>
      <c r="B36" s="146"/>
      <c r="C36" s="147"/>
      <c r="D36" s="147"/>
      <c r="E36" s="147"/>
      <c r="F36" s="148"/>
      <c r="G36" s="150"/>
    </row>
    <row r="37" spans="1:7" x14ac:dyDescent="0.25">
      <c r="A37" s="1"/>
      <c r="B37" s="143" t="s">
        <v>15</v>
      </c>
      <c r="C37" s="144"/>
      <c r="D37" s="144"/>
      <c r="E37" s="144"/>
      <c r="F37" s="145"/>
      <c r="G37" s="149">
        <f>G31*100/2300</f>
        <v>75.033478260869572</v>
      </c>
    </row>
    <row r="38" spans="1:7" x14ac:dyDescent="0.25">
      <c r="A38" s="1"/>
      <c r="B38" s="146"/>
      <c r="C38" s="147"/>
      <c r="D38" s="147"/>
      <c r="E38" s="147"/>
      <c r="F38" s="148"/>
      <c r="G38" s="150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53</v>
      </c>
      <c r="C41" s="1"/>
      <c r="D41" s="1">
        <f>D31*D40</f>
        <v>278.39999999999998</v>
      </c>
      <c r="E41" s="1">
        <f>E31*E40</f>
        <v>494.82</v>
      </c>
      <c r="F41" s="1">
        <f>F31*F40</f>
        <v>1028.8399999999999</v>
      </c>
      <c r="G41" s="1"/>
    </row>
    <row r="42" spans="1:7" x14ac:dyDescent="0.25">
      <c r="A42" s="1"/>
      <c r="B42" s="3" t="s">
        <v>54</v>
      </c>
      <c r="C42" s="1"/>
      <c r="D42" s="1">
        <f>D41+E41+F41</f>
        <v>1802.06</v>
      </c>
      <c r="E42" s="1"/>
      <c r="F42" s="1"/>
      <c r="G42" s="1"/>
    </row>
    <row r="43" spans="1:7" ht="30" x14ac:dyDescent="0.25">
      <c r="B43" s="4" t="s">
        <v>55</v>
      </c>
      <c r="C43" s="1"/>
      <c r="D43" s="1">
        <f>D41*100/D42</f>
        <v>15.44898616028323</v>
      </c>
      <c r="E43" s="1">
        <f>E41*100/D42</f>
        <v>27.458575186175821</v>
      </c>
      <c r="F43" s="1">
        <f>F41*100/D42</f>
        <v>57.092438653540938</v>
      </c>
      <c r="G43" s="1"/>
    </row>
    <row r="44" spans="1:7" ht="30" x14ac:dyDescent="0.25"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6" spans="1:7" ht="15" customHeight="1" x14ac:dyDescent="0.25"/>
    <row r="48" spans="1:7" ht="15" customHeight="1" x14ac:dyDescent="0.25"/>
  </sheetData>
  <mergeCells count="12">
    <mergeCell ref="B21:F21"/>
    <mergeCell ref="B2:H2"/>
    <mergeCell ref="B3:H3"/>
    <mergeCell ref="B9:F9"/>
    <mergeCell ref="B10:F10"/>
    <mergeCell ref="B37:F38"/>
    <mergeCell ref="G37:G38"/>
    <mergeCell ref="B22:F22"/>
    <mergeCell ref="B29:F29"/>
    <mergeCell ref="B30:F30"/>
    <mergeCell ref="B35:F36"/>
    <mergeCell ref="G35:G36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8"/>
  <sheetViews>
    <sheetView workbookViewId="0">
      <selection activeCell="B15" sqref="B15:G15"/>
    </sheetView>
  </sheetViews>
  <sheetFormatPr defaultRowHeight="15" x14ac:dyDescent="0.25"/>
  <cols>
    <col min="1" max="1" width="5.28515625" customWidth="1"/>
    <col min="2" max="2" width="35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0" t="s">
        <v>23</v>
      </c>
      <c r="C2" s="141"/>
      <c r="D2" s="141"/>
      <c r="E2" s="141"/>
      <c r="F2" s="141"/>
      <c r="G2" s="141"/>
      <c r="H2" s="142"/>
    </row>
    <row r="3" spans="1:8" ht="15.75" thickBot="1" x14ac:dyDescent="0.3">
      <c r="A3" s="1"/>
      <c r="B3" s="140" t="s">
        <v>9</v>
      </c>
      <c r="C3" s="141"/>
      <c r="D3" s="141"/>
      <c r="E3" s="141"/>
      <c r="F3" s="141"/>
      <c r="G3" s="141"/>
      <c r="H3" s="142"/>
    </row>
    <row r="4" spans="1:8" ht="15" customHeight="1" thickBot="1" x14ac:dyDescent="0.3">
      <c r="A4" s="24"/>
      <c r="B4" s="76" t="s">
        <v>140</v>
      </c>
      <c r="C4" s="107">
        <v>150</v>
      </c>
      <c r="D4" s="83">
        <v>5.34</v>
      </c>
      <c r="E4" s="83">
        <v>6.65</v>
      </c>
      <c r="F4" s="83">
        <v>19.66</v>
      </c>
      <c r="G4" s="83">
        <v>159.44999999999999</v>
      </c>
    </row>
    <row r="5" spans="1:8" ht="15.75" customHeight="1" thickBot="1" x14ac:dyDescent="0.3">
      <c r="A5" s="1"/>
      <c r="B5" s="76" t="s">
        <v>92</v>
      </c>
      <c r="C5" s="107">
        <v>200</v>
      </c>
      <c r="D5" s="83">
        <v>0.23</v>
      </c>
      <c r="E5" s="83">
        <v>0.05</v>
      </c>
      <c r="F5" s="83">
        <v>11.45</v>
      </c>
      <c r="G5" s="85">
        <v>46.66</v>
      </c>
    </row>
    <row r="6" spans="1:8" ht="16.5" thickBot="1" x14ac:dyDescent="0.3">
      <c r="A6" s="1"/>
      <c r="B6" s="69" t="s">
        <v>104</v>
      </c>
      <c r="C6" s="108">
        <v>50</v>
      </c>
      <c r="D6" s="89">
        <v>3.03</v>
      </c>
      <c r="E6" s="89">
        <v>5.38</v>
      </c>
      <c r="F6" s="89">
        <v>17.2</v>
      </c>
      <c r="G6" s="89">
        <v>244</v>
      </c>
    </row>
    <row r="7" spans="1:8" x14ac:dyDescent="0.25">
      <c r="A7" s="1"/>
      <c r="B7" s="90" t="s">
        <v>10</v>
      </c>
      <c r="C7" s="91"/>
      <c r="D7" s="91">
        <f>SUM(D4:D6)</f>
        <v>8.6</v>
      </c>
      <c r="E7" s="91">
        <f>SUM(E4:E6)</f>
        <v>12.08</v>
      </c>
      <c r="F7" s="91">
        <f>SUM(F4:F6)</f>
        <v>48.31</v>
      </c>
      <c r="G7" s="91">
        <f>SUM(G4:G6)</f>
        <v>450.11</v>
      </c>
    </row>
    <row r="8" spans="1:8" x14ac:dyDescent="0.25">
      <c r="A8" s="1"/>
      <c r="B8" s="92" t="s">
        <v>11</v>
      </c>
      <c r="C8" s="93"/>
      <c r="D8" s="93">
        <v>1</v>
      </c>
      <c r="E8" s="93">
        <f>E7/D7</f>
        <v>1.4046511627906977</v>
      </c>
      <c r="F8" s="93">
        <f>F7/D7</f>
        <v>5.6174418604651164</v>
      </c>
      <c r="G8" s="93"/>
    </row>
    <row r="9" spans="1:8" x14ac:dyDescent="0.25">
      <c r="A9" s="1"/>
      <c r="B9" s="151" t="s">
        <v>64</v>
      </c>
      <c r="C9" s="152"/>
      <c r="D9" s="152"/>
      <c r="E9" s="152"/>
      <c r="F9" s="153"/>
      <c r="G9" s="93">
        <f>G7*65/G31</f>
        <v>16.111563899091916</v>
      </c>
    </row>
    <row r="10" spans="1:8" x14ac:dyDescent="0.25">
      <c r="A10" s="1"/>
      <c r="B10" s="151" t="s">
        <v>65</v>
      </c>
      <c r="C10" s="152"/>
      <c r="D10" s="152"/>
      <c r="E10" s="152"/>
      <c r="F10" s="153"/>
      <c r="G10" s="93">
        <f>G7*75/G31</f>
        <v>18.590266037413748</v>
      </c>
    </row>
    <row r="11" spans="1:8" ht="15.75" thickBot="1" x14ac:dyDescent="0.3">
      <c r="A11" s="1"/>
      <c r="B11" s="94" t="s">
        <v>12</v>
      </c>
      <c r="C11" s="95"/>
      <c r="D11" s="95"/>
      <c r="E11" s="95"/>
      <c r="F11" s="95"/>
      <c r="G11" s="95"/>
    </row>
    <row r="12" spans="1:8" ht="16.5" thickBot="1" x14ac:dyDescent="0.3">
      <c r="A12" s="1"/>
      <c r="B12" s="68" t="s">
        <v>132</v>
      </c>
      <c r="C12" s="82">
        <v>50</v>
      </c>
      <c r="D12" s="83">
        <v>1.8</v>
      </c>
      <c r="E12" s="83">
        <v>5.0999999999999996</v>
      </c>
      <c r="F12" s="83">
        <v>9.5</v>
      </c>
      <c r="G12" s="83">
        <v>89.7</v>
      </c>
    </row>
    <row r="13" spans="1:8" ht="16.5" thickBot="1" x14ac:dyDescent="0.3">
      <c r="A13" s="1"/>
      <c r="B13" s="68" t="s">
        <v>105</v>
      </c>
      <c r="C13" s="109">
        <v>75</v>
      </c>
      <c r="D13" s="86">
        <v>10.35</v>
      </c>
      <c r="E13" s="86">
        <v>31.2</v>
      </c>
      <c r="F13" s="110">
        <v>9.4499999999999993</v>
      </c>
      <c r="G13" s="86">
        <v>360</v>
      </c>
    </row>
    <row r="14" spans="1:8" ht="16.5" thickBot="1" x14ac:dyDescent="0.3">
      <c r="A14" s="1"/>
      <c r="B14" s="67" t="s">
        <v>74</v>
      </c>
      <c r="C14" s="96">
        <v>150</v>
      </c>
      <c r="D14" s="86">
        <v>2.1</v>
      </c>
      <c r="E14" s="86">
        <v>4.05</v>
      </c>
      <c r="F14" s="86">
        <v>22.35</v>
      </c>
      <c r="G14" s="110">
        <v>100</v>
      </c>
    </row>
    <row r="15" spans="1:8" ht="16.5" thickBot="1" x14ac:dyDescent="0.3">
      <c r="A15" s="1"/>
      <c r="B15" s="65" t="s">
        <v>128</v>
      </c>
      <c r="C15" s="96">
        <v>200</v>
      </c>
      <c r="D15" s="86">
        <v>0.6</v>
      </c>
      <c r="E15" s="86">
        <v>0.2</v>
      </c>
      <c r="F15" s="86">
        <v>20</v>
      </c>
      <c r="G15" s="86">
        <v>90</v>
      </c>
    </row>
    <row r="16" spans="1:8" ht="16.5" thickBot="1" x14ac:dyDescent="0.3">
      <c r="A16" s="1"/>
      <c r="B16" s="67" t="s">
        <v>63</v>
      </c>
      <c r="C16" s="104">
        <v>30</v>
      </c>
      <c r="D16" s="86">
        <v>1.98</v>
      </c>
      <c r="E16" s="86">
        <v>0.36</v>
      </c>
      <c r="F16" s="86">
        <v>10.26</v>
      </c>
      <c r="G16" s="86">
        <v>54.3</v>
      </c>
    </row>
    <row r="17" spans="1:7" ht="16.5" thickBot="1" x14ac:dyDescent="0.3">
      <c r="A17" s="1"/>
      <c r="B17" s="66" t="s">
        <v>70</v>
      </c>
      <c r="C17" s="96">
        <v>30</v>
      </c>
      <c r="D17" s="83">
        <v>2.2799999999999998</v>
      </c>
      <c r="E17" s="83">
        <v>0.27</v>
      </c>
      <c r="F17" s="83">
        <v>14.01</v>
      </c>
      <c r="G17" s="83">
        <v>69.3</v>
      </c>
    </row>
    <row r="18" spans="1:7" ht="16.5" thickBot="1" x14ac:dyDescent="0.3">
      <c r="A18" s="1"/>
      <c r="B18" s="66" t="s">
        <v>141</v>
      </c>
      <c r="C18" s="96">
        <v>150</v>
      </c>
      <c r="D18" s="83">
        <v>2.25</v>
      </c>
      <c r="E18" s="83">
        <v>0.15</v>
      </c>
      <c r="F18" s="83">
        <v>31.5</v>
      </c>
      <c r="G18" s="83">
        <v>133.5</v>
      </c>
    </row>
    <row r="19" spans="1:7" x14ac:dyDescent="0.25">
      <c r="A19" s="1"/>
      <c r="B19" s="90" t="s">
        <v>10</v>
      </c>
      <c r="C19" s="91"/>
      <c r="D19" s="91">
        <f>SUM(D12:D18)</f>
        <v>21.36</v>
      </c>
      <c r="E19" s="91">
        <f>SUM(E12:E18)</f>
        <v>41.33</v>
      </c>
      <c r="F19" s="91">
        <f>SUM(F12:F18)</f>
        <v>117.07000000000001</v>
      </c>
      <c r="G19" s="91">
        <f>SUM(G12:G18)</f>
        <v>896.8</v>
      </c>
    </row>
    <row r="20" spans="1:7" x14ac:dyDescent="0.25">
      <c r="A20" s="1"/>
      <c r="B20" s="92" t="s">
        <v>11</v>
      </c>
      <c r="C20" s="93"/>
      <c r="D20" s="93">
        <v>1</v>
      </c>
      <c r="E20" s="93">
        <f>E19/D19</f>
        <v>1.9349250936329587</v>
      </c>
      <c r="F20" s="93">
        <f>F19/D19</f>
        <v>5.4808052434456931</v>
      </c>
      <c r="G20" s="93"/>
    </row>
    <row r="21" spans="1:7" x14ac:dyDescent="0.25">
      <c r="A21" s="1"/>
      <c r="B21" s="151" t="s">
        <v>64</v>
      </c>
      <c r="C21" s="152"/>
      <c r="D21" s="152"/>
      <c r="E21" s="152"/>
      <c r="F21" s="153"/>
      <c r="G21" s="93">
        <f>G19*65/G31</f>
        <v>32.100709836941263</v>
      </c>
    </row>
    <row r="22" spans="1:7" x14ac:dyDescent="0.25">
      <c r="A22" s="1"/>
      <c r="B22" s="151" t="s">
        <v>65</v>
      </c>
      <c r="C22" s="152"/>
      <c r="D22" s="152"/>
      <c r="E22" s="152"/>
      <c r="F22" s="153"/>
      <c r="G22" s="93">
        <f>G19*75/G31</f>
        <v>37.039280581086068</v>
      </c>
    </row>
    <row r="23" spans="1:7" ht="15.75" thickBot="1" x14ac:dyDescent="0.3">
      <c r="A23" s="1"/>
      <c r="B23" s="22" t="s">
        <v>13</v>
      </c>
      <c r="C23" s="23"/>
      <c r="D23" s="23"/>
      <c r="E23" s="23"/>
      <c r="F23" s="23"/>
      <c r="G23" s="23"/>
    </row>
    <row r="24" spans="1:7" ht="16.5" thickBot="1" x14ac:dyDescent="0.3">
      <c r="A24" s="29"/>
      <c r="B24" s="57" t="s">
        <v>106</v>
      </c>
      <c r="C24" s="43" t="s">
        <v>61</v>
      </c>
      <c r="D24" s="36">
        <v>15.8</v>
      </c>
      <c r="E24" s="36">
        <v>10.5</v>
      </c>
      <c r="F24" s="36">
        <v>19</v>
      </c>
      <c r="G24" s="36">
        <v>202.2</v>
      </c>
    </row>
    <row r="25" spans="1:7" ht="16.5" thickBot="1" x14ac:dyDescent="0.3">
      <c r="A25" s="29"/>
      <c r="B25" s="46" t="s">
        <v>83</v>
      </c>
      <c r="C25" s="51">
        <v>200</v>
      </c>
      <c r="D25" s="20">
        <v>4.2</v>
      </c>
      <c r="E25" s="20">
        <v>4</v>
      </c>
      <c r="F25" s="20">
        <v>18</v>
      </c>
      <c r="G25" s="20">
        <v>114.8</v>
      </c>
    </row>
    <row r="26" spans="1:7" ht="16.5" thickBot="1" x14ac:dyDescent="0.3">
      <c r="A26" s="1"/>
      <c r="B26" s="46" t="s">
        <v>123</v>
      </c>
      <c r="C26" s="47">
        <v>40</v>
      </c>
      <c r="D26" s="19">
        <v>32.799999999999997</v>
      </c>
      <c r="E26" s="19">
        <v>2.4</v>
      </c>
      <c r="F26" s="19">
        <v>1.4</v>
      </c>
      <c r="G26" s="19">
        <v>152</v>
      </c>
    </row>
    <row r="27" spans="1:7" x14ac:dyDescent="0.25">
      <c r="A27" s="1"/>
      <c r="B27" s="3" t="s">
        <v>10</v>
      </c>
      <c r="C27" s="1"/>
      <c r="D27" s="1">
        <f>SUM(D24:D26)</f>
        <v>52.8</v>
      </c>
      <c r="E27" s="1">
        <f>SUM(E24:E26)</f>
        <v>16.899999999999999</v>
      </c>
      <c r="F27" s="1">
        <f>SUM(F24:F26)</f>
        <v>38.4</v>
      </c>
      <c r="G27" s="1">
        <f>SUM(G24:G26)</f>
        <v>469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0.32007575757575757</v>
      </c>
      <c r="F28" s="1">
        <f>F27/D27</f>
        <v>0.72727272727272729</v>
      </c>
      <c r="G28" s="1"/>
    </row>
    <row r="29" spans="1:7" x14ac:dyDescent="0.25">
      <c r="A29" s="1"/>
      <c r="B29" s="140" t="s">
        <v>64</v>
      </c>
      <c r="C29" s="154"/>
      <c r="D29" s="154"/>
      <c r="E29" s="154"/>
      <c r="F29" s="155"/>
      <c r="G29" s="1">
        <f>G27*65/G31</f>
        <v>16.787726263966828</v>
      </c>
    </row>
    <row r="30" spans="1:7" x14ac:dyDescent="0.25">
      <c r="A30" s="1"/>
      <c r="B30" s="140" t="s">
        <v>65</v>
      </c>
      <c r="C30" s="154"/>
      <c r="D30" s="154"/>
      <c r="E30" s="154"/>
      <c r="F30" s="155"/>
      <c r="G30" s="1">
        <f>G27*75/G31</f>
        <v>19.370453381500187</v>
      </c>
    </row>
    <row r="31" spans="1:7" x14ac:dyDescent="0.25">
      <c r="A31" s="1"/>
      <c r="B31" s="3" t="s">
        <v>14</v>
      </c>
      <c r="C31" s="1"/>
      <c r="D31" s="1">
        <f>D7+D19+D27</f>
        <v>82.759999999999991</v>
      </c>
      <c r="E31" s="1">
        <f>E7+E19+E27</f>
        <v>70.31</v>
      </c>
      <c r="F31" s="1">
        <f>F7+F19+F27</f>
        <v>203.78</v>
      </c>
      <c r="G31" s="1">
        <f>G7+G19+G27</f>
        <v>1815.9099999999999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0.84956500724987927</v>
      </c>
      <c r="F33" s="1">
        <f>F31/D31</f>
        <v>2.4623006283228617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3" t="s">
        <v>16</v>
      </c>
      <c r="C35" s="144"/>
      <c r="D35" s="144"/>
      <c r="E35" s="144"/>
      <c r="F35" s="145"/>
      <c r="G35" s="149">
        <f>G31*100/2100</f>
        <v>86.471904761904767</v>
      </c>
    </row>
    <row r="36" spans="1:7" x14ac:dyDescent="0.25">
      <c r="A36" s="1"/>
      <c r="B36" s="146"/>
      <c r="C36" s="147"/>
      <c r="D36" s="147"/>
      <c r="E36" s="147"/>
      <c r="F36" s="148"/>
      <c r="G36" s="150"/>
    </row>
    <row r="37" spans="1:7" x14ac:dyDescent="0.25">
      <c r="A37" s="1"/>
      <c r="B37" s="143" t="s">
        <v>15</v>
      </c>
      <c r="C37" s="144"/>
      <c r="D37" s="144"/>
      <c r="E37" s="144"/>
      <c r="F37" s="145"/>
      <c r="G37" s="149">
        <f>G31*100/2300</f>
        <v>78.952608695652174</v>
      </c>
    </row>
    <row r="38" spans="1:7" x14ac:dyDescent="0.25">
      <c r="A38" s="1"/>
      <c r="B38" s="146"/>
      <c r="C38" s="147"/>
      <c r="D38" s="147"/>
      <c r="E38" s="147"/>
      <c r="F38" s="148"/>
      <c r="G38" s="150"/>
    </row>
    <row r="39" spans="1:7" x14ac:dyDescent="0.25">
      <c r="B39" s="3" t="s">
        <v>51</v>
      </c>
      <c r="C39" s="3"/>
      <c r="D39" s="3"/>
      <c r="E39" s="3"/>
      <c r="F39" s="3"/>
      <c r="G39" s="3"/>
    </row>
    <row r="40" spans="1:7" x14ac:dyDescent="0.25"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B41" s="3" t="s">
        <v>53</v>
      </c>
      <c r="C41" s="1"/>
      <c r="D41" s="1">
        <f>D31*D40</f>
        <v>331.03999999999996</v>
      </c>
      <c r="E41" s="1">
        <f>E31*E40</f>
        <v>632.79</v>
      </c>
      <c r="F41" s="1">
        <f>F31*F40</f>
        <v>815.12</v>
      </c>
      <c r="G41" s="1"/>
    </row>
    <row r="42" spans="1:7" x14ac:dyDescent="0.25">
      <c r="B42" s="3" t="s">
        <v>54</v>
      </c>
      <c r="C42" s="1"/>
      <c r="D42" s="1">
        <f>D41+E41+F41</f>
        <v>1778.9499999999998</v>
      </c>
      <c r="E42" s="1"/>
      <c r="F42" s="1"/>
      <c r="G42" s="1"/>
    </row>
    <row r="43" spans="1:7" ht="30" x14ac:dyDescent="0.25">
      <c r="B43" s="4" t="s">
        <v>55</v>
      </c>
      <c r="C43" s="1"/>
      <c r="D43" s="1">
        <f>D41*100/D42</f>
        <v>18.608729868742799</v>
      </c>
      <c r="E43" s="1">
        <f>E41*100/D42</f>
        <v>35.57098288316142</v>
      </c>
      <c r="F43" s="1">
        <f>F41*100/D42</f>
        <v>45.820287248095795</v>
      </c>
      <c r="G43" s="1"/>
    </row>
    <row r="44" spans="1:7" ht="30" x14ac:dyDescent="0.25"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6" spans="1:7" ht="15" customHeight="1" x14ac:dyDescent="0.25"/>
    <row r="48" spans="1:7" ht="15" customHeight="1" x14ac:dyDescent="0.25"/>
  </sheetData>
  <mergeCells count="12">
    <mergeCell ref="B21:F21"/>
    <mergeCell ref="B2:H2"/>
    <mergeCell ref="B3:H3"/>
    <mergeCell ref="B9:F9"/>
    <mergeCell ref="B10:F10"/>
    <mergeCell ref="B37:F38"/>
    <mergeCell ref="G37:G38"/>
    <mergeCell ref="B22:F22"/>
    <mergeCell ref="B29:F29"/>
    <mergeCell ref="B30:F30"/>
    <mergeCell ref="B35:F36"/>
    <mergeCell ref="G35:G36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0"/>
  <sheetViews>
    <sheetView workbookViewId="0">
      <selection activeCell="B14" sqref="B14:G14"/>
    </sheetView>
  </sheetViews>
  <sheetFormatPr defaultRowHeight="15" x14ac:dyDescent="0.25"/>
  <cols>
    <col min="1" max="1" width="5.28515625" customWidth="1"/>
    <col min="2" max="2" width="36.140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0" t="s">
        <v>24</v>
      </c>
      <c r="C2" s="141"/>
      <c r="D2" s="141"/>
      <c r="E2" s="141"/>
      <c r="F2" s="141"/>
      <c r="G2" s="141"/>
      <c r="H2" s="142"/>
    </row>
    <row r="3" spans="1:8" x14ac:dyDescent="0.25">
      <c r="A3" s="1"/>
      <c r="B3" s="140" t="s">
        <v>9</v>
      </c>
      <c r="C3" s="141"/>
      <c r="D3" s="141"/>
      <c r="E3" s="141"/>
      <c r="F3" s="141"/>
      <c r="G3" s="141"/>
      <c r="H3" s="142"/>
    </row>
    <row r="4" spans="1:8" ht="15.75" x14ac:dyDescent="0.25">
      <c r="A4" s="29"/>
      <c r="B4" s="66" t="s">
        <v>107</v>
      </c>
      <c r="C4" s="82" t="s">
        <v>100</v>
      </c>
      <c r="D4" s="102">
        <v>19.25</v>
      </c>
      <c r="E4" s="102">
        <v>4.87</v>
      </c>
      <c r="F4" s="102">
        <v>13.75</v>
      </c>
      <c r="G4" s="102">
        <v>177</v>
      </c>
    </row>
    <row r="5" spans="1:8" ht="16.5" thickBot="1" x14ac:dyDescent="0.3">
      <c r="A5" s="1"/>
      <c r="B5" s="73" t="s">
        <v>127</v>
      </c>
      <c r="C5" s="82">
        <v>150</v>
      </c>
      <c r="D5" s="86">
        <v>3</v>
      </c>
      <c r="E5" s="86">
        <v>3</v>
      </c>
      <c r="F5" s="86">
        <v>14.6</v>
      </c>
      <c r="G5" s="86">
        <v>97</v>
      </c>
    </row>
    <row r="6" spans="1:8" ht="17.25" customHeight="1" thickBot="1" x14ac:dyDescent="0.3">
      <c r="A6" s="1"/>
      <c r="B6" s="66" t="s">
        <v>72</v>
      </c>
      <c r="C6" s="103">
        <v>200</v>
      </c>
      <c r="D6" s="83">
        <v>1.4</v>
      </c>
      <c r="E6" s="83">
        <v>1</v>
      </c>
      <c r="F6" s="83">
        <v>15</v>
      </c>
      <c r="G6" s="83">
        <v>78</v>
      </c>
    </row>
    <row r="7" spans="1:8" ht="16.5" thickBot="1" x14ac:dyDescent="0.3">
      <c r="A7" s="1"/>
      <c r="B7" s="73" t="s">
        <v>63</v>
      </c>
      <c r="C7" s="104">
        <v>30</v>
      </c>
      <c r="D7" s="86">
        <v>1.98</v>
      </c>
      <c r="E7" s="86">
        <v>0.36</v>
      </c>
      <c r="F7" s="86">
        <v>10.26</v>
      </c>
      <c r="G7" s="86">
        <v>54.3</v>
      </c>
    </row>
    <row r="8" spans="1:8" x14ac:dyDescent="0.25">
      <c r="A8" s="1"/>
      <c r="B8" s="90" t="s">
        <v>10</v>
      </c>
      <c r="C8" s="91"/>
      <c r="D8" s="91">
        <f>SUM(D4:D7)</f>
        <v>25.63</v>
      </c>
      <c r="E8" s="91">
        <f>SUM(E4:E7)</f>
        <v>9.23</v>
      </c>
      <c r="F8" s="91">
        <f>SUM(F4:F7)</f>
        <v>53.61</v>
      </c>
      <c r="G8" s="91">
        <f>SUM(G4:G7)</f>
        <v>406.3</v>
      </c>
    </row>
    <row r="9" spans="1:8" x14ac:dyDescent="0.25">
      <c r="A9" s="1"/>
      <c r="B9" s="92" t="s">
        <v>11</v>
      </c>
      <c r="C9" s="93"/>
      <c r="D9" s="93">
        <v>1</v>
      </c>
      <c r="E9" s="93">
        <f>E8/D8</f>
        <v>0.36012485368708547</v>
      </c>
      <c r="F9" s="93">
        <f>F8/D8</f>
        <v>2.091689426453375</v>
      </c>
      <c r="G9" s="93"/>
    </row>
    <row r="10" spans="1:8" x14ac:dyDescent="0.25">
      <c r="A10" s="1"/>
      <c r="B10" s="151" t="s">
        <v>64</v>
      </c>
      <c r="C10" s="152"/>
      <c r="D10" s="152"/>
      <c r="E10" s="152"/>
      <c r="F10" s="153"/>
      <c r="G10" s="93">
        <f>G8*65/G31</f>
        <v>16.428518108414099</v>
      </c>
    </row>
    <row r="11" spans="1:8" x14ac:dyDescent="0.25">
      <c r="A11" s="1"/>
      <c r="B11" s="151" t="s">
        <v>65</v>
      </c>
      <c r="C11" s="152"/>
      <c r="D11" s="152"/>
      <c r="E11" s="152"/>
      <c r="F11" s="153"/>
      <c r="G11" s="93">
        <f>G8*75/G31</f>
        <v>18.9559824327855</v>
      </c>
    </row>
    <row r="12" spans="1:8" ht="15.75" thickBot="1" x14ac:dyDescent="0.3">
      <c r="A12" s="1"/>
      <c r="B12" s="94" t="s">
        <v>12</v>
      </c>
      <c r="C12" s="95"/>
      <c r="D12" s="95"/>
      <c r="E12" s="95"/>
      <c r="F12" s="95"/>
      <c r="G12" s="95"/>
    </row>
    <row r="13" spans="1:8" ht="16.5" thickBot="1" x14ac:dyDescent="0.3">
      <c r="A13" s="1"/>
      <c r="B13" s="65" t="s">
        <v>133</v>
      </c>
      <c r="C13" s="82">
        <v>50</v>
      </c>
      <c r="D13" s="83">
        <v>1.6</v>
      </c>
      <c r="E13" s="83">
        <v>1.9</v>
      </c>
      <c r="F13" s="83">
        <v>8.4</v>
      </c>
      <c r="G13" s="83">
        <v>80</v>
      </c>
    </row>
    <row r="14" spans="1:8" ht="32.25" thickBot="1" x14ac:dyDescent="0.3">
      <c r="A14" s="1"/>
      <c r="B14" s="65" t="s">
        <v>150</v>
      </c>
      <c r="C14" s="104">
        <v>50</v>
      </c>
      <c r="D14" s="83">
        <v>9.3000000000000007</v>
      </c>
      <c r="E14" s="83">
        <v>12.9</v>
      </c>
      <c r="F14" s="83">
        <v>2.5</v>
      </c>
      <c r="G14" s="83">
        <v>184</v>
      </c>
    </row>
    <row r="15" spans="1:8" ht="15.75" x14ac:dyDescent="0.25">
      <c r="A15" s="1"/>
      <c r="B15" s="67" t="s">
        <v>77</v>
      </c>
      <c r="C15" s="84">
        <v>150</v>
      </c>
      <c r="D15" s="105">
        <v>3</v>
      </c>
      <c r="E15" s="105">
        <v>3</v>
      </c>
      <c r="F15" s="105">
        <v>14.6</v>
      </c>
      <c r="G15" s="105">
        <v>97</v>
      </c>
    </row>
    <row r="16" spans="1:8" ht="16.5" thickBot="1" x14ac:dyDescent="0.3">
      <c r="A16" s="1"/>
      <c r="B16" s="65" t="s">
        <v>86</v>
      </c>
      <c r="C16" s="106">
        <v>200</v>
      </c>
      <c r="D16" s="89">
        <v>0.16</v>
      </c>
      <c r="E16" s="89">
        <v>0.14000000000000001</v>
      </c>
      <c r="F16" s="89">
        <v>17.18</v>
      </c>
      <c r="G16" s="89">
        <v>76.14</v>
      </c>
    </row>
    <row r="17" spans="1:7" ht="16.5" thickBot="1" x14ac:dyDescent="0.3">
      <c r="A17" s="1"/>
      <c r="B17" s="67" t="s">
        <v>63</v>
      </c>
      <c r="C17" s="96">
        <v>30</v>
      </c>
      <c r="D17" s="89">
        <v>1.98</v>
      </c>
      <c r="E17" s="89">
        <v>0.36</v>
      </c>
      <c r="F17" s="89">
        <v>10.26</v>
      </c>
      <c r="G17" s="89">
        <v>54.3</v>
      </c>
    </row>
    <row r="18" spans="1:7" ht="16.5" thickBot="1" x14ac:dyDescent="0.3">
      <c r="A18" s="1"/>
      <c r="B18" s="65" t="s">
        <v>142</v>
      </c>
      <c r="C18" s="96">
        <v>60</v>
      </c>
      <c r="D18" s="83">
        <v>4.9800000000000004</v>
      </c>
      <c r="E18" s="83">
        <v>5.28</v>
      </c>
      <c r="F18" s="83">
        <v>45.36</v>
      </c>
      <c r="G18" s="83">
        <v>250.8</v>
      </c>
    </row>
    <row r="19" spans="1:7" ht="16.5" thickBot="1" x14ac:dyDescent="0.3">
      <c r="A19" s="1"/>
      <c r="B19" s="65" t="s">
        <v>137</v>
      </c>
      <c r="C19" s="96">
        <v>200</v>
      </c>
      <c r="D19" s="83">
        <v>0.8</v>
      </c>
      <c r="E19" s="83">
        <v>0.8</v>
      </c>
      <c r="F19" s="83">
        <v>19.600000000000001</v>
      </c>
      <c r="G19" s="83">
        <v>90</v>
      </c>
    </row>
    <row r="20" spans="1:7" x14ac:dyDescent="0.25">
      <c r="A20" s="1"/>
      <c r="B20" s="90" t="s">
        <v>10</v>
      </c>
      <c r="C20" s="91"/>
      <c r="D20" s="91">
        <f>SUM(D13:D19)</f>
        <v>21.82</v>
      </c>
      <c r="E20" s="91">
        <f>SUM(E13:E19)</f>
        <v>24.380000000000003</v>
      </c>
      <c r="F20" s="91">
        <f>SUM(F13:F19)</f>
        <v>117.9</v>
      </c>
      <c r="G20" s="91">
        <f>SUM(G13:G19)</f>
        <v>832.24</v>
      </c>
    </row>
    <row r="21" spans="1:7" x14ac:dyDescent="0.25">
      <c r="A21" s="1"/>
      <c r="B21" s="92" t="s">
        <v>11</v>
      </c>
      <c r="C21" s="93"/>
      <c r="D21" s="93">
        <v>1</v>
      </c>
      <c r="E21" s="93">
        <f>E20/D20</f>
        <v>1.1173235563703026</v>
      </c>
      <c r="F21" s="93">
        <f>F20/D20</f>
        <v>5.4032997250229151</v>
      </c>
      <c r="G21" s="93"/>
    </row>
    <row r="22" spans="1:7" x14ac:dyDescent="0.25">
      <c r="A22" s="1"/>
      <c r="B22" s="151" t="s">
        <v>64</v>
      </c>
      <c r="C22" s="152"/>
      <c r="D22" s="152"/>
      <c r="E22" s="152"/>
      <c r="F22" s="153"/>
      <c r="G22" s="93">
        <f>G20*65/G31</f>
        <v>33.651168866715601</v>
      </c>
    </row>
    <row r="23" spans="1:7" x14ac:dyDescent="0.25">
      <c r="A23" s="1"/>
      <c r="B23" s="151" t="s">
        <v>65</v>
      </c>
      <c r="C23" s="152"/>
      <c r="D23" s="152"/>
      <c r="E23" s="152"/>
      <c r="F23" s="153"/>
      <c r="G23" s="93">
        <f>G20*75/G31</f>
        <v>38.828271769287234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7.25" customHeight="1" x14ac:dyDescent="0.25">
      <c r="A25" s="1"/>
      <c r="B25" s="78" t="s">
        <v>108</v>
      </c>
      <c r="C25" s="58" t="s">
        <v>82</v>
      </c>
      <c r="D25" s="28">
        <v>8.6999999999999993</v>
      </c>
      <c r="E25" s="28">
        <v>17.399999999999999</v>
      </c>
      <c r="F25" s="28">
        <v>52.5</v>
      </c>
      <c r="G25" s="28">
        <v>268</v>
      </c>
    </row>
    <row r="26" spans="1:7" ht="15.75" x14ac:dyDescent="0.25">
      <c r="A26" s="1"/>
      <c r="B26" s="46" t="s">
        <v>75</v>
      </c>
      <c r="C26" s="51">
        <v>200</v>
      </c>
      <c r="D26" s="31">
        <v>6</v>
      </c>
      <c r="E26" s="31">
        <v>5</v>
      </c>
      <c r="F26" s="31">
        <v>8</v>
      </c>
      <c r="G26" s="31">
        <v>101</v>
      </c>
    </row>
    <row r="27" spans="1:7" x14ac:dyDescent="0.25">
      <c r="A27" s="1"/>
      <c r="B27" s="3" t="s">
        <v>10</v>
      </c>
      <c r="C27" s="1"/>
      <c r="D27" s="1">
        <f>SUM(D25:D26)</f>
        <v>14.7</v>
      </c>
      <c r="E27" s="1">
        <f>SUM(E25:E26)</f>
        <v>22.4</v>
      </c>
      <c r="F27" s="1">
        <f>SUM(F25:F26)</f>
        <v>60.5</v>
      </c>
      <c r="G27" s="1">
        <f>SUM(G25:G26)</f>
        <v>369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1.5238095238095237</v>
      </c>
      <c r="F28" s="1">
        <f>F27/D27</f>
        <v>4.1156462585034017</v>
      </c>
      <c r="G28" s="1"/>
    </row>
    <row r="29" spans="1:7" x14ac:dyDescent="0.25">
      <c r="A29" s="1"/>
      <c r="B29" s="140" t="s">
        <v>64</v>
      </c>
      <c r="C29" s="154"/>
      <c r="D29" s="154"/>
      <c r="E29" s="154"/>
      <c r="F29" s="155"/>
      <c r="G29" s="1">
        <f>G27*65/G31</f>
        <v>14.9203130248703</v>
      </c>
    </row>
    <row r="30" spans="1:7" x14ac:dyDescent="0.25">
      <c r="A30" s="1"/>
      <c r="B30" s="140" t="s">
        <v>65</v>
      </c>
      <c r="C30" s="154"/>
      <c r="D30" s="154"/>
      <c r="E30" s="154"/>
      <c r="F30" s="155"/>
      <c r="G30" s="1">
        <f>G27*75/G31</f>
        <v>17.215745797927269</v>
      </c>
    </row>
    <row r="31" spans="1:7" x14ac:dyDescent="0.25">
      <c r="A31" s="1"/>
      <c r="B31" s="3" t="s">
        <v>14</v>
      </c>
      <c r="C31" s="1"/>
      <c r="D31" s="1">
        <f>D8+D20+D27</f>
        <v>62.150000000000006</v>
      </c>
      <c r="E31" s="1">
        <f>E8+E20+E27</f>
        <v>56.01</v>
      </c>
      <c r="F31" s="1">
        <f>F8+F20+F27</f>
        <v>232.01</v>
      </c>
      <c r="G31" s="1">
        <f>G8+G20+G27</f>
        <v>1607.54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0.9012067578439259</v>
      </c>
      <c r="F33" s="1">
        <f>F31/D31</f>
        <v>3.7330651649235715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3" t="s">
        <v>16</v>
      </c>
      <c r="C35" s="144"/>
      <c r="D35" s="144"/>
      <c r="E35" s="144"/>
      <c r="F35" s="145"/>
      <c r="G35" s="149">
        <f>G31*100/2100</f>
        <v>76.549523809523805</v>
      </c>
    </row>
    <row r="36" spans="1:7" x14ac:dyDescent="0.25">
      <c r="A36" s="1"/>
      <c r="B36" s="146"/>
      <c r="C36" s="147"/>
      <c r="D36" s="147"/>
      <c r="E36" s="147"/>
      <c r="F36" s="148"/>
      <c r="G36" s="150"/>
    </row>
    <row r="37" spans="1:7" x14ac:dyDescent="0.25">
      <c r="A37" s="1"/>
      <c r="B37" s="143" t="s">
        <v>15</v>
      </c>
      <c r="C37" s="144"/>
      <c r="D37" s="144"/>
      <c r="E37" s="144"/>
      <c r="F37" s="145"/>
      <c r="G37" s="149">
        <f>G31*100/2300</f>
        <v>69.893043478260864</v>
      </c>
    </row>
    <row r="38" spans="1:7" x14ac:dyDescent="0.25">
      <c r="A38" s="1"/>
      <c r="B38" s="146"/>
      <c r="C38" s="147"/>
      <c r="D38" s="147"/>
      <c r="E38" s="147"/>
      <c r="F38" s="148"/>
      <c r="G38" s="150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53</v>
      </c>
      <c r="C41" s="1"/>
      <c r="D41" s="1">
        <f>D31*D40</f>
        <v>248.60000000000002</v>
      </c>
      <c r="E41" s="1">
        <f>E31*E40</f>
        <v>504.09</v>
      </c>
      <c r="F41" s="1">
        <f>F31*F40</f>
        <v>928.04</v>
      </c>
      <c r="G41" s="1"/>
    </row>
    <row r="42" spans="1:7" x14ac:dyDescent="0.25">
      <c r="A42" s="1"/>
      <c r="B42" s="3" t="s">
        <v>54</v>
      </c>
      <c r="C42" s="1"/>
      <c r="D42" s="1">
        <f>D41+E41+F41</f>
        <v>1680.73</v>
      </c>
      <c r="E42" s="1"/>
      <c r="F42" s="1"/>
      <c r="G42" s="1"/>
    </row>
    <row r="43" spans="1:7" x14ac:dyDescent="0.25">
      <c r="A43" s="1"/>
      <c r="B43" s="4" t="s">
        <v>55</v>
      </c>
      <c r="C43" s="1"/>
      <c r="D43" s="1">
        <f>D41*100/D42</f>
        <v>14.791191922557463</v>
      </c>
      <c r="E43" s="1">
        <f>E41*100/D42</f>
        <v>29.992324763644369</v>
      </c>
      <c r="F43" s="1">
        <f>F41*100/D42</f>
        <v>55.216483313798172</v>
      </c>
      <c r="G43" s="1"/>
    </row>
    <row r="44" spans="1:7" ht="30" x14ac:dyDescent="0.25"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8" spans="1:7" ht="15" customHeight="1" x14ac:dyDescent="0.25"/>
    <row r="50" ht="15" customHeight="1" x14ac:dyDescent="0.25"/>
  </sheetData>
  <mergeCells count="12">
    <mergeCell ref="B22:F22"/>
    <mergeCell ref="B2:H2"/>
    <mergeCell ref="B3:H3"/>
    <mergeCell ref="B10:F10"/>
    <mergeCell ref="B11:F11"/>
    <mergeCell ref="B37:F38"/>
    <mergeCell ref="G37:G38"/>
    <mergeCell ref="B23:F23"/>
    <mergeCell ref="B29:F29"/>
    <mergeCell ref="B30:F30"/>
    <mergeCell ref="B35:F36"/>
    <mergeCell ref="G35:G36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2024-11-27T13:12:09Z</dcterms:modified>
</cp:coreProperties>
</file>